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10" windowWidth="14580" windowHeight="7095"/>
  </bookViews>
  <sheets>
    <sheet name="Trial Conditions" sheetId="7" r:id="rId1"/>
    <sheet name="Trial Results" sheetId="6" r:id="rId2"/>
    <sheet name="Conditions Example" sheetId="8" r:id="rId3"/>
    <sheet name="Results Example" sheetId="5" r:id="rId4"/>
  </sheets>
  <externalReferences>
    <externalReference r:id="rId5"/>
    <externalReference r:id="rId6"/>
  </externalReferences>
  <definedNames>
    <definedName name="_Regression_Out" hidden="1">#REF!</definedName>
    <definedName name="_Regression_X" hidden="1">#REF!</definedName>
    <definedName name="_Regression_Y" hidden="1">#REF!</definedName>
    <definedName name="a">#REF!</definedName>
    <definedName name="ａａ">#REF!</definedName>
    <definedName name="ａａａ">#REF!</definedName>
    <definedName name="b">#REF!</definedName>
    <definedName name="bb">#REF!</definedName>
    <definedName name="bbb">#REF!</definedName>
    <definedName name="ＣＣＣ">#REF!</definedName>
    <definedName name="D" hidden="1">'[1]Sheet2#1'!$B$3:$B$11</definedName>
    <definedName name="E" hidden="1">'[2]Sheet2#2'!$B$37:$B$37</definedName>
    <definedName name="F" hidden="1">'[2]Sheet2#2'!$C$3:$C$11</definedName>
    <definedName name="G" hidden="1">'[2]Sheet2#2'!$B$3:$B$11</definedName>
    <definedName name="_xlnm.Print_Area" localSheetId="2">'Conditions Example'!$A$1:$I$105</definedName>
    <definedName name="_xlnm.Print_Area" localSheetId="3">'Results Example'!$A$1:$AD$33</definedName>
    <definedName name="_xlnm.Print_Area" localSheetId="1">'Trial Results'!$A$1:$AD$33</definedName>
    <definedName name="Ｑ" hidden="1">'[1]Sheet2#1'!$B$37:$B$37</definedName>
    <definedName name="ＶＶＶ">#REF!</definedName>
    <definedName name="Ｗ" hidden="1">'[1]Sheet2#1'!$C$3:$C$11</definedName>
    <definedName name="ＸＸＸ">#REF!</definedName>
    <definedName name="ＺＺＺ">#REF!</definedName>
  </definedNames>
  <calcPr calcId="145621"/>
</workbook>
</file>

<file path=xl/calcChain.xml><?xml version="1.0" encoding="utf-8"?>
<calcChain xmlns="http://schemas.openxmlformats.org/spreadsheetml/2006/main">
  <c r="AA11" i="6" l="1"/>
  <c r="AA12" i="6"/>
  <c r="X11" i="6"/>
  <c r="X12" i="6"/>
  <c r="U11" i="6"/>
  <c r="U12" i="6"/>
  <c r="R11" i="6"/>
  <c r="R12" i="6"/>
  <c r="O11" i="6"/>
  <c r="O12" i="6"/>
  <c r="L11" i="6"/>
  <c r="L12" i="6"/>
  <c r="I11" i="6"/>
  <c r="I12" i="6"/>
  <c r="F11" i="6"/>
  <c r="F12" i="6"/>
  <c r="AA10" i="6"/>
  <c r="X10" i="6"/>
  <c r="U10" i="6"/>
  <c r="R10" i="6"/>
  <c r="O10" i="6"/>
  <c r="L10" i="6"/>
  <c r="I10" i="6"/>
  <c r="F10" i="6"/>
  <c r="C11" i="6"/>
  <c r="C12" i="6"/>
  <c r="C10" i="6"/>
  <c r="AB30" i="6" l="1"/>
  <c r="AA30" i="6"/>
  <c r="V30" i="6"/>
  <c r="S30" i="6"/>
  <c r="P30" i="6"/>
  <c r="M30" i="6"/>
  <c r="J30" i="6"/>
  <c r="G30" i="6"/>
  <c r="F30" i="6"/>
  <c r="AB29" i="6"/>
  <c r="AA29" i="6"/>
  <c r="AB28" i="6"/>
  <c r="AA28" i="6"/>
  <c r="AA31" i="6" s="1"/>
  <c r="U30" i="6"/>
  <c r="O30" i="6"/>
  <c r="I30" i="6"/>
  <c r="Y30" i="6"/>
  <c r="X30" i="6"/>
  <c r="R30" i="6"/>
  <c r="L30" i="6"/>
  <c r="AB24" i="6"/>
  <c r="AA24" i="6"/>
  <c r="Y24" i="6"/>
  <c r="V24" i="6"/>
  <c r="S24" i="6"/>
  <c r="P24" i="6"/>
  <c r="M24" i="6"/>
  <c r="J24" i="6"/>
  <c r="G24" i="6"/>
  <c r="F24" i="6"/>
  <c r="AB22" i="6"/>
  <c r="AB19" i="6"/>
  <c r="Y19" i="6"/>
  <c r="Y22" i="6" s="1"/>
  <c r="Y28" i="6" s="1"/>
  <c r="V19" i="6"/>
  <c r="V22" i="6" s="1"/>
  <c r="S19" i="6"/>
  <c r="S22" i="6" s="1"/>
  <c r="P19" i="6"/>
  <c r="P22" i="6" s="1"/>
  <c r="M19" i="6"/>
  <c r="M22" i="6" s="1"/>
  <c r="J19" i="6"/>
  <c r="J22" i="6" s="1"/>
  <c r="G19" i="6"/>
  <c r="G22" i="6" s="1"/>
  <c r="F19" i="6"/>
  <c r="F22" i="6" s="1"/>
  <c r="X24" i="6"/>
  <c r="U24" i="6"/>
  <c r="R24" i="6"/>
  <c r="O24" i="6"/>
  <c r="L24" i="6"/>
  <c r="I24" i="6"/>
  <c r="AB24" i="5"/>
  <c r="AA24" i="5"/>
  <c r="V24" i="5"/>
  <c r="S24" i="5"/>
  <c r="P24" i="5"/>
  <c r="M24" i="5"/>
  <c r="J24" i="5"/>
  <c r="G24" i="5"/>
  <c r="F24" i="5"/>
  <c r="AB31" i="6" l="1"/>
  <c r="G29" i="6"/>
  <c r="G28" i="6"/>
  <c r="M29" i="6"/>
  <c r="M28" i="6"/>
  <c r="F29" i="6"/>
  <c r="F28" i="6"/>
  <c r="J29" i="6"/>
  <c r="J28" i="6"/>
  <c r="P29" i="6"/>
  <c r="P28" i="6"/>
  <c r="V29" i="6"/>
  <c r="V28" i="6"/>
  <c r="S29" i="6"/>
  <c r="S28" i="6"/>
  <c r="I19" i="6"/>
  <c r="I22" i="6" s="1"/>
  <c r="L19" i="6"/>
  <c r="L22" i="6" s="1"/>
  <c r="O19" i="6"/>
  <c r="O22" i="6" s="1"/>
  <c r="R19" i="6"/>
  <c r="R22" i="6" s="1"/>
  <c r="U19" i="6"/>
  <c r="U22" i="6" s="1"/>
  <c r="X19" i="6"/>
  <c r="X22" i="6" s="1"/>
  <c r="Y29" i="6"/>
  <c r="Y31" i="6" s="1"/>
  <c r="I26" i="5"/>
  <c r="I20" i="5" s="1"/>
  <c r="I17" i="5"/>
  <c r="S31" i="6" l="1"/>
  <c r="V31" i="6"/>
  <c r="P31" i="6"/>
  <c r="J31" i="6"/>
  <c r="F31" i="6"/>
  <c r="X29" i="6"/>
  <c r="X28" i="6"/>
  <c r="R28" i="6"/>
  <c r="R29" i="6"/>
  <c r="L29" i="6"/>
  <c r="L28" i="6"/>
  <c r="U28" i="6"/>
  <c r="U29" i="6"/>
  <c r="O28" i="6"/>
  <c r="O29" i="6"/>
  <c r="I28" i="6"/>
  <c r="I29" i="6"/>
  <c r="M31" i="6"/>
  <c r="G31" i="6"/>
  <c r="X17" i="5"/>
  <c r="Y25" i="5"/>
  <c r="Y24" i="5" s="1"/>
  <c r="U26" i="5"/>
  <c r="I31" i="6" l="1"/>
  <c r="O31" i="6"/>
  <c r="U31" i="6"/>
  <c r="R31" i="6"/>
  <c r="L31" i="6"/>
  <c r="X31" i="6"/>
  <c r="AB30" i="5"/>
  <c r="AB29" i="5"/>
  <c r="AB28" i="5"/>
  <c r="AA30" i="5"/>
  <c r="AB22" i="5"/>
  <c r="AB19" i="5"/>
  <c r="AB31" i="5" l="1"/>
  <c r="AA29" i="5"/>
  <c r="U17" i="5"/>
  <c r="AA28" i="5" l="1"/>
  <c r="AA31" i="5" s="1"/>
  <c r="P19" i="5"/>
  <c r="R17" i="5" l="1"/>
  <c r="L17" i="5"/>
  <c r="Y30" i="5"/>
  <c r="U19" i="5" l="1"/>
  <c r="O17" i="5"/>
  <c r="I25" i="5"/>
  <c r="X26" i="5"/>
  <c r="R26" i="5"/>
  <c r="R20" i="5" s="1"/>
  <c r="O26" i="5"/>
  <c r="O20" i="5" s="1"/>
  <c r="V30" i="5"/>
  <c r="V19" i="5"/>
  <c r="V22" i="5" s="1"/>
  <c r="L26" i="5"/>
  <c r="L20" i="5" s="1"/>
  <c r="F19" i="5"/>
  <c r="G19" i="5"/>
  <c r="G22" i="5" s="1"/>
  <c r="I19" i="5"/>
  <c r="J19" i="5"/>
  <c r="J22" i="5" s="1"/>
  <c r="L19" i="5"/>
  <c r="M19" i="5"/>
  <c r="M22" i="5" s="1"/>
  <c r="R19" i="5"/>
  <c r="S19" i="5"/>
  <c r="S22" i="5" s="1"/>
  <c r="X19" i="5"/>
  <c r="Y19" i="5"/>
  <c r="Y22" i="5" s="1"/>
  <c r="F22" i="5"/>
  <c r="P22" i="5"/>
  <c r="P29" i="5" s="1"/>
  <c r="F28" i="5"/>
  <c r="F29" i="5"/>
  <c r="F30" i="5"/>
  <c r="G30" i="5"/>
  <c r="J30" i="5"/>
  <c r="M30" i="5"/>
  <c r="P30" i="5"/>
  <c r="S30" i="5"/>
  <c r="I30" i="5" l="1"/>
  <c r="I24" i="5"/>
  <c r="O19" i="5"/>
  <c r="O22" i="5" s="1"/>
  <c r="O28" i="5" s="1"/>
  <c r="G28" i="5"/>
  <c r="G29" i="5"/>
  <c r="R22" i="5"/>
  <c r="R28" i="5" s="1"/>
  <c r="F31" i="5"/>
  <c r="R25" i="5"/>
  <c r="R24" i="5" s="1"/>
  <c r="X20" i="5"/>
  <c r="X22" i="5" s="1"/>
  <c r="X28" i="5" s="1"/>
  <c r="X25" i="5"/>
  <c r="X24" i="5" s="1"/>
  <c r="Y28" i="5"/>
  <c r="Y29" i="5"/>
  <c r="L22" i="5"/>
  <c r="L28" i="5" s="1"/>
  <c r="L25" i="5"/>
  <c r="V28" i="5"/>
  <c r="V29" i="5"/>
  <c r="S29" i="5"/>
  <c r="S28" i="5"/>
  <c r="I22" i="5"/>
  <c r="I28" i="5" s="1"/>
  <c r="U25" i="5"/>
  <c r="U20" i="5"/>
  <c r="U22" i="5" s="1"/>
  <c r="P28" i="5"/>
  <c r="P31" i="5" s="1"/>
  <c r="J29" i="5"/>
  <c r="J28" i="5"/>
  <c r="M29" i="5"/>
  <c r="M28" i="5"/>
  <c r="O25" i="5"/>
  <c r="O24" i="5" s="1"/>
  <c r="U30" i="5" l="1"/>
  <c r="U24" i="5"/>
  <c r="L30" i="5"/>
  <c r="L24" i="5"/>
  <c r="G31" i="5"/>
  <c r="L29" i="5"/>
  <c r="R29" i="5"/>
  <c r="R30" i="5"/>
  <c r="S31" i="5"/>
  <c r="Y31" i="5"/>
  <c r="X30" i="5"/>
  <c r="X29" i="5"/>
  <c r="I29" i="5"/>
  <c r="I31" i="5" s="1"/>
  <c r="V31" i="5"/>
  <c r="J31" i="5"/>
  <c r="M31" i="5"/>
  <c r="U28" i="5"/>
  <c r="U29" i="5"/>
  <c r="O30" i="5"/>
  <c r="O29" i="5"/>
  <c r="L31" i="5" l="1"/>
  <c r="R31" i="5"/>
  <c r="X31" i="5"/>
  <c r="U31" i="5"/>
  <c r="O31" i="5"/>
</calcChain>
</file>

<file path=xl/comments1.xml><?xml version="1.0" encoding="utf-8"?>
<comments xmlns="http://schemas.openxmlformats.org/spreadsheetml/2006/main">
  <authors>
    <author>Jason Bilbrey</author>
  </authors>
  <commentList>
    <comment ref="B2" authorId="0">
      <text>
        <r>
          <rPr>
            <sz val="9"/>
            <color indexed="81"/>
            <rFont val="Tahoma"/>
            <family val="2"/>
          </rPr>
          <t>Internal or customer event (trials, mfg maturation, QAV, etc)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Include all dates of mfg for all areas (casting/molding to final assy)</t>
        </r>
      </text>
    </comment>
    <comment ref="B6" authorId="0">
      <text>
        <r>
          <rPr>
            <sz val="9"/>
            <color indexed="81"/>
            <rFont val="Tahoma"/>
            <family val="2"/>
          </rPr>
          <t>Explain all volumes of final parts that are planned/shipped to customer (multiple trials, customer plants, etc).</t>
        </r>
      </text>
    </comment>
    <comment ref="B8" authorId="0">
      <text>
        <r>
          <rPr>
            <sz val="9"/>
            <color indexed="81"/>
            <rFont val="Tahoma"/>
            <family val="2"/>
          </rPr>
          <t>Explain any design changes from event to the next, MP, drwg vs actual, customer directions/approval</t>
        </r>
      </text>
    </comment>
    <comment ref="B9" authorId="0">
      <text>
        <r>
          <rPr>
            <sz val="9"/>
            <color indexed="81"/>
            <rFont val="Tahoma"/>
            <family val="2"/>
          </rPr>
          <t>Explain status for any casting/molding: sand die, temporary, MP, details of modification for each event.</t>
        </r>
      </text>
    </comment>
    <comment ref="B10" authorId="0">
      <text>
        <r>
          <rPr>
            <sz val="9"/>
            <color indexed="81"/>
            <rFont val="Tahoma"/>
            <family val="2"/>
          </rPr>
          <t>Explain status for process by area: casting, machining, sub assy, final assy, MP, tempoary, jigs/fixtures, details of modification for each event</t>
        </r>
      </text>
    </comment>
    <comment ref="B11" authorId="0">
      <text>
        <r>
          <rPr>
            <sz val="9"/>
            <color indexed="81"/>
            <rFont val="Tahoma"/>
            <family val="2"/>
          </rPr>
          <t>Explain any changes to mfg solvent, adhesives, lubricating oil, etc.</t>
        </r>
      </text>
    </comment>
    <comment ref="B12" authorId="0">
      <text>
        <r>
          <rPr>
            <sz val="9"/>
            <color indexed="81"/>
            <rFont val="Tahoma"/>
            <family val="2"/>
          </rPr>
          <t>Explain any raw material changes, supplied part changes, temporary, MP.</t>
        </r>
      </text>
    </comment>
    <comment ref="B13" authorId="0">
      <text>
        <r>
          <rPr>
            <sz val="9"/>
            <color indexed="81"/>
            <rFont val="Tahoma"/>
            <family val="2"/>
          </rPr>
          <t>Explain packaging spec status, temporary, MP. Transportation and distribution concerns.</t>
        </r>
      </text>
    </comment>
    <comment ref="B14" authorId="0">
      <text>
        <r>
          <rPr>
            <sz val="9"/>
            <color indexed="81"/>
            <rFont val="Tahoma"/>
            <family val="2"/>
          </rPr>
          <t>Explain status of QA checks, devices, inspection tools, methods, MP, temporary.</t>
        </r>
      </text>
    </comment>
    <comment ref="B15" authorId="0">
      <text>
        <r>
          <rPr>
            <sz val="9"/>
            <color indexed="81"/>
            <rFont val="Tahoma"/>
            <family val="2"/>
          </rPr>
          <t>Explain mfg concerns, quality issues, other trouble. List CM's on Results tab.</t>
        </r>
      </text>
    </comment>
  </commentList>
</comments>
</file>

<file path=xl/sharedStrings.xml><?xml version="1.0" encoding="utf-8"?>
<sst xmlns="http://schemas.openxmlformats.org/spreadsheetml/2006/main" count="633" uniqueCount="298">
  <si>
    <t>Step 1</t>
  </si>
  <si>
    <t>Step 2</t>
  </si>
  <si>
    <t>Step 3</t>
  </si>
  <si>
    <t>Step 4</t>
  </si>
  <si>
    <t>Document the concerns, countermeasures and results for each event</t>
  </si>
  <si>
    <t>Step 5</t>
  </si>
  <si>
    <t>Plan</t>
  </si>
  <si>
    <t>Actual</t>
  </si>
  <si>
    <t>Judge:</t>
  </si>
  <si>
    <t>Length of trial (min)</t>
  </si>
  <si>
    <t>Process Maturation Target</t>
  </si>
  <si>
    <t>A</t>
  </si>
  <si>
    <t>Total Run Time (min)</t>
  </si>
  <si>
    <t>B</t>
  </si>
  <si>
    <t>Break Time (min)</t>
  </si>
  <si>
    <t>C</t>
  </si>
  <si>
    <t>Loading Time (min)</t>
  </si>
  <si>
    <t>A-B</t>
  </si>
  <si>
    <t>D</t>
  </si>
  <si>
    <t>Unplanned Downtime (min.)</t>
  </si>
  <si>
    <t>E</t>
  </si>
  <si>
    <t>Planned Downtime (min)</t>
  </si>
  <si>
    <t>F</t>
  </si>
  <si>
    <t>Operating Time (min)</t>
  </si>
  <si>
    <t>C-(D+E)</t>
  </si>
  <si>
    <t>G</t>
  </si>
  <si>
    <t>Total MP Manpower</t>
  </si>
  <si>
    <t>H</t>
  </si>
  <si>
    <t>Total # of Parts (pcs)</t>
  </si>
  <si>
    <t>I</t>
  </si>
  <si>
    <t>Scrap (pcs)</t>
  </si>
  <si>
    <t>J</t>
  </si>
  <si>
    <t>Cycle Time Bottleneck (sec)</t>
  </si>
  <si>
    <t>K</t>
  </si>
  <si>
    <t>Operating Rate (%)</t>
  </si>
  <si>
    <t>L</t>
  </si>
  <si>
    <t>Performance Rate (%)</t>
  </si>
  <si>
    <t>M</t>
  </si>
  <si>
    <t>Quality Rate (%)</t>
  </si>
  <si>
    <t>N</t>
  </si>
  <si>
    <t>Overall OEE (%)</t>
  </si>
  <si>
    <t>NO.</t>
  </si>
  <si>
    <t>COUNTERMEASURE</t>
  </si>
  <si>
    <t>FOLLOW-UP RESULT</t>
  </si>
  <si>
    <t>DATE</t>
  </si>
  <si>
    <t>ITEM</t>
  </si>
  <si>
    <t>CONCERN</t>
  </si>
  <si>
    <t>ACTION</t>
  </si>
  <si>
    <t>RESP. PERSON</t>
  </si>
  <si>
    <t>RESULT</t>
  </si>
  <si>
    <t>▲</t>
  </si>
  <si>
    <t>●</t>
  </si>
  <si>
    <t>l</t>
  </si>
  <si>
    <t>Dan Practice</t>
  </si>
  <si>
    <t>Dan Trial</t>
  </si>
  <si>
    <t>QC Practice</t>
  </si>
  <si>
    <t>QC Trial</t>
  </si>
  <si>
    <t>T1</t>
  </si>
  <si>
    <t>RC Lot Practice</t>
  </si>
  <si>
    <t>Line 1</t>
  </si>
  <si>
    <t>T3</t>
  </si>
  <si>
    <t>T4</t>
  </si>
  <si>
    <t>2 types grease at same station</t>
  </si>
  <si>
    <t>Mixing grease</t>
  </si>
  <si>
    <t>PG</t>
  </si>
  <si>
    <t>Mis-Assy from supplier</t>
  </si>
  <si>
    <t>DR heate duct</t>
  </si>
  <si>
    <t>Issue QSD to supplier</t>
  </si>
  <si>
    <t>DB</t>
  </si>
  <si>
    <t>Expansion valve seal</t>
  </si>
  <si>
    <t>Mixing wrong seals</t>
  </si>
  <si>
    <t>Update repair visual aid</t>
  </si>
  <si>
    <t>JC</t>
  </si>
  <si>
    <t>Damper booth tunnel</t>
  </si>
  <si>
    <t>entrance is catching wire harness</t>
  </si>
  <si>
    <t>Add harness guide on tunnel entrance</t>
  </si>
  <si>
    <t>SP</t>
  </si>
  <si>
    <t>2 types of screws at same station</t>
  </si>
  <si>
    <t>Mixing screws</t>
  </si>
  <si>
    <t>Re-write process to lessen likliehood</t>
  </si>
  <si>
    <t>Process  was changed to separate greasing operation</t>
  </si>
  <si>
    <t>Process was changed to separate driving operation</t>
  </si>
  <si>
    <t>Visual is complete and posted</t>
  </si>
  <si>
    <t>Guard was added to tunnel entrance</t>
  </si>
  <si>
    <t>MCC incorrect</t>
  </si>
  <si>
    <t>Y400 did not call out rear vent</t>
  </si>
  <si>
    <t>Verify routings</t>
  </si>
  <si>
    <t>BS</t>
  </si>
  <si>
    <t>Auto scanning at F01</t>
  </si>
  <si>
    <t>Did not read heater label</t>
  </si>
  <si>
    <t>Adjust scanner for 2WS models</t>
  </si>
  <si>
    <t>DD</t>
  </si>
  <si>
    <t>Ergo issue</t>
  </si>
  <si>
    <t>AS heat duct</t>
  </si>
  <si>
    <t>Stress marks</t>
  </si>
  <si>
    <t>Determine cause and C/M</t>
  </si>
  <si>
    <t>JE</t>
  </si>
  <si>
    <t>Aspirator installation</t>
  </si>
  <si>
    <t>Change installation method</t>
  </si>
  <si>
    <t>Duct Joint A &amp; B</t>
  </si>
  <si>
    <t>Mis-alignment during installation</t>
  </si>
  <si>
    <t>Verify training</t>
  </si>
  <si>
    <t>BK</t>
  </si>
  <si>
    <t>Changed out arm</t>
  </si>
  <si>
    <t>Updated BOM</t>
  </si>
  <si>
    <t>No change to process.  Training issue.</t>
  </si>
  <si>
    <t>ELP RC Lot</t>
  </si>
  <si>
    <t>Damper failures</t>
  </si>
  <si>
    <t>AMDR has curve completely different than any other run</t>
  </si>
  <si>
    <t>Investigate what is different with these units</t>
  </si>
  <si>
    <t>JB / DB</t>
  </si>
  <si>
    <t xml:space="preserve">Found wire hearness routed wrong.  Changed SOP </t>
  </si>
  <si>
    <t>Missing dual zone CM seals</t>
  </si>
  <si>
    <t>CM seals</t>
  </si>
  <si>
    <t>Develop inspection station timeline</t>
  </si>
  <si>
    <t>Damper packings</t>
  </si>
  <si>
    <t>Packings were installed on dampers incorrectly and not found</t>
  </si>
  <si>
    <t>5P to determine cause</t>
  </si>
  <si>
    <t>Issue QSD and 5P to supplier</t>
  </si>
  <si>
    <t>Training complete and SOP updated</t>
  </si>
  <si>
    <t>Provided work instruction assistance</t>
  </si>
  <si>
    <t>QSD 17378 issued. Countermeasure received.</t>
  </si>
  <si>
    <t>Supplier master part sample not updated.</t>
  </si>
  <si>
    <t>Poor training. 100% inspection with mark in place.</t>
  </si>
  <si>
    <t>Report results at next development review</t>
  </si>
  <si>
    <t>EVENT #1</t>
  </si>
  <si>
    <t>EVENT #2</t>
  </si>
  <si>
    <t>EVENT #3</t>
  </si>
  <si>
    <t>EVENT #4</t>
  </si>
  <si>
    <t>EVENT #5</t>
  </si>
  <si>
    <t>EVENT #6</t>
  </si>
  <si>
    <t>EVENT #7</t>
  </si>
  <si>
    <t>EVENT #8</t>
  </si>
  <si>
    <t>PLAN</t>
  </si>
  <si>
    <t>QIP</t>
  </si>
  <si>
    <t>EVENT
DETAIL</t>
  </si>
  <si>
    <t>EVENT #</t>
  </si>
  <si>
    <t>RISK
(L/M/H)</t>
  </si>
  <si>
    <t>CONCERNS</t>
  </si>
  <si>
    <t>ACTUAL</t>
  </si>
  <si>
    <t>X</t>
  </si>
  <si>
    <t>Parts per Labor Hour</t>
  </si>
  <si>
    <t>O</t>
  </si>
  <si>
    <t>COMMENTS</t>
  </si>
  <si>
    <t>Unplanned DT: supplied part would not scan … IT fixed on the spot.
Cycle Time: Slower on ST3 due to new associate (trained associate out sick).</t>
  </si>
  <si>
    <t>SUB ASM</t>
  </si>
  <si>
    <t>JUDGE</t>
  </si>
  <si>
    <t>Location</t>
  </si>
  <si>
    <t>Part No.</t>
  </si>
  <si>
    <t>Process</t>
  </si>
  <si>
    <t>Model / Yr</t>
  </si>
  <si>
    <t>Part Name</t>
  </si>
  <si>
    <t>Enter plan for each event - process and equipment maturation development</t>
  </si>
  <si>
    <t>Conduct event and compare performance with actual results</t>
  </si>
  <si>
    <t>Judge the event result: "●" = OK, "▲" = Minor Concern, and "X" = Major Concern.</t>
  </si>
  <si>
    <t>Purpose:</t>
  </si>
  <si>
    <t>KAC</t>
  </si>
  <si>
    <t>HVAC Assembly</t>
  </si>
  <si>
    <t>12 Accord</t>
  </si>
  <si>
    <t>HVAC Assembly - Line 1</t>
  </si>
  <si>
    <t>Document trial plan vs. actual results and corresponding actions taken</t>
  </si>
  <si>
    <t>Performance Evaluation Sheet</t>
  </si>
  <si>
    <t>Document plan vs. actual results and corresponding actions taken for each event</t>
  </si>
  <si>
    <t xml:space="preserve">Number of parts </t>
  </si>
  <si>
    <t>Line/Process</t>
  </si>
  <si>
    <t>Date</t>
  </si>
  <si>
    <t>Event Name</t>
  </si>
  <si>
    <t>Customer Part Number</t>
  </si>
  <si>
    <t>Customer Volume</t>
  </si>
  <si>
    <t>Other Changes</t>
  </si>
  <si>
    <t>Trouble History</t>
  </si>
  <si>
    <t>FT80</t>
  </si>
  <si>
    <t>品質技術</t>
    <rPh sb="0" eb="2">
      <t>ヒンシツ</t>
    </rPh>
    <rPh sb="2" eb="4">
      <t>ギジュツ</t>
    </rPh>
    <phoneticPr fontId="0"/>
  </si>
  <si>
    <t>工場PL</t>
    <rPh sb="0" eb="2">
      <t>コウジョウ</t>
    </rPh>
    <phoneticPr fontId="0"/>
  </si>
  <si>
    <t>EPL</t>
    <phoneticPr fontId="0"/>
  </si>
  <si>
    <t>PREPARED - QA</t>
  </si>
  <si>
    <t>ACM SOLENOID</t>
  </si>
  <si>
    <t>Cathy Gille  6/13/12</t>
  </si>
  <si>
    <t>Trial Summary / Change Point History</t>
  </si>
  <si>
    <t>50910-T2G-A000</t>
  </si>
  <si>
    <t>CERT LOT                                     (2DR / 4DR - L1 &amp; L2)</t>
  </si>
  <si>
    <t>DAN LOT                                     (2DR / 4DR - L1 &amp; L2)</t>
  </si>
  <si>
    <t>QC LOT                                     (2DR / 4DR - L1 &amp; L2)</t>
  </si>
  <si>
    <t>RC LOT                                     (2DR / 4DR - L1 &amp; L2)</t>
  </si>
  <si>
    <t>QAV2</t>
  </si>
  <si>
    <t>MFG Date</t>
  </si>
  <si>
    <t>1/18/12 ~ 2/10/12</t>
  </si>
  <si>
    <t>1/20/12 ~ 5/17/12</t>
  </si>
  <si>
    <t>4/11/12 ~ 6/7/12</t>
  </si>
  <si>
    <t>6/14/12 ~ 6/21/12</t>
  </si>
  <si>
    <t>MFG Volume</t>
  </si>
  <si>
    <t>n=38</t>
  </si>
  <si>
    <t>n=555</t>
  </si>
  <si>
    <t>n=128</t>
  </si>
  <si>
    <t>n=116</t>
  </si>
  <si>
    <t>n=200</t>
  </si>
  <si>
    <t>Customer &amp; Delivery Volume</t>
  </si>
  <si>
    <t>2 Cert trials</t>
  </si>
  <si>
    <t>6 Dan trials</t>
  </si>
  <si>
    <t>6 QC trials</t>
  </si>
  <si>
    <t>3 RC trials</t>
  </si>
  <si>
    <t>Machining Area</t>
  </si>
  <si>
    <t>Used EE20 machines &amp; insert machine</t>
  </si>
  <si>
    <t>Used EE20 insert machine &amp; new Under core &amp; Housing  machine</t>
  </si>
  <si>
    <t>Used new (FT80) insert machine &amp; new Under core &amp; Housing  machine</t>
  </si>
  <si>
    <t>Process Change</t>
  </si>
  <si>
    <t>Assembly Area</t>
  </si>
  <si>
    <t xml:space="preserve">Used new dies, M/P equipment, new programs </t>
  </si>
  <si>
    <t>Temporary use of EE20 machining equipment</t>
  </si>
  <si>
    <t>Temporary Process, M/C, External Production</t>
  </si>
  <si>
    <t>N/A</t>
  </si>
  <si>
    <t>Die Change</t>
  </si>
  <si>
    <t>Sand Die, Temporary Die, Final Die, Modification</t>
  </si>
  <si>
    <t>#1 Die sets used for Plate Molding (upper / under plate) and Coupler Comp</t>
  </si>
  <si>
    <t>・Details of modification and update</t>
  </si>
  <si>
    <t>SPEC Change</t>
  </si>
  <si>
    <t>Design Change Item</t>
  </si>
  <si>
    <t>T2AA-F-1842</t>
  </si>
  <si>
    <t>T2AA-F-3294</t>
  </si>
  <si>
    <t>A-11-07850</t>
  </si>
  <si>
    <t xml:space="preserve">(Application of </t>
  </si>
  <si>
    <t>(Mass Pro level D/C)</t>
  </si>
  <si>
    <t>Plunger design change)</t>
  </si>
  <si>
    <t>Change not indicated in DWG but instructed by Quality Specification Sheet</t>
  </si>
  <si>
    <t>Data collection only</t>
  </si>
  <si>
    <r>
      <rPr>
        <sz val="12"/>
        <rFont val="Arial Narrow"/>
        <family val="2"/>
      </rPr>
      <t xml:space="preserve">Change verbally communicated and/or instructed by </t>
    </r>
    <r>
      <rPr>
        <u/>
        <sz val="12"/>
        <rFont val="Arial Narrow"/>
        <family val="2"/>
      </rPr>
      <t>Customer Development Department</t>
    </r>
  </si>
  <si>
    <t>No special requests</t>
  </si>
  <si>
    <t>Change to Packing SPEC, Transportation, Distribution, Packaging</t>
  </si>
  <si>
    <t xml:space="preserve">Same packaging as </t>
  </si>
  <si>
    <t>current mass production</t>
  </si>
  <si>
    <t>MFG Change</t>
  </si>
  <si>
    <t>Change to MC, Sub Assy, Final Assy Conditions</t>
  </si>
  <si>
    <t>Programming changes</t>
  </si>
  <si>
    <t>only in Assy area - parts</t>
  </si>
  <si>
    <t>run on same line, same</t>
  </si>
  <si>
    <t>fixtures as current production</t>
  </si>
  <si>
    <t>Change to M/C, Equip, Instrument/Device (MC, Sub Assy, Final Assy)</t>
  </si>
  <si>
    <t>New Under core machine,</t>
  </si>
  <si>
    <t>New Housing machine,</t>
  </si>
  <si>
    <t>new insert machine</t>
  </si>
  <si>
    <t>(machining area)</t>
  </si>
  <si>
    <t>Change to Jigs, Edged Tools, Chip, Clamper</t>
  </si>
  <si>
    <t>Machine fixtures change</t>
  </si>
  <si>
    <t xml:space="preserve">due to larger size of FT8 </t>
  </si>
  <si>
    <t>parts (UP / UN core, HO)</t>
  </si>
  <si>
    <t>Material Change・Material Supplier Change</t>
  </si>
  <si>
    <t>No material changes</t>
  </si>
  <si>
    <t>Change to QA M/C, Inspection Tools, Inspection Method</t>
  </si>
  <si>
    <t xml:space="preserve">New QC gauges in </t>
  </si>
  <si>
    <t>machining area - auto</t>
  </si>
  <si>
    <t>entry system allows to</t>
  </si>
  <si>
    <t>reduce manpower</t>
  </si>
  <si>
    <t>Change to Solvent, Adhesive Material, Lubrication Oil, Bonding Material</t>
  </si>
  <si>
    <t>･What kind of quality failures or trouble occurred</t>
  </si>
  <si>
    <t>MACHINING:</t>
  </si>
  <si>
    <r>
      <rPr>
        <u/>
        <sz val="11"/>
        <rFont val="Arial Narrow"/>
        <family val="2"/>
      </rPr>
      <t>UP / UND CORE</t>
    </r>
    <r>
      <rPr>
        <sz val="11"/>
        <rFont val="Arial Narrow"/>
        <family val="2"/>
      </rPr>
      <t xml:space="preserve"> OK - No</t>
    </r>
  </si>
  <si>
    <t>major problems</t>
  </si>
  <si>
    <t>･How they were handled.</t>
  </si>
  <si>
    <r>
      <rPr>
        <u/>
        <sz val="11"/>
        <rFont val="Arial Narrow"/>
        <family val="2"/>
      </rPr>
      <t>HOUSING</t>
    </r>
    <r>
      <rPr>
        <sz val="11"/>
        <rFont val="Arial Narrow"/>
        <family val="2"/>
      </rPr>
      <t xml:space="preserve"> - Supplied</t>
    </r>
  </si>
  <si>
    <t>parts issue (BTD):</t>
  </si>
  <si>
    <t>parts issue (BTD) - added</t>
  </si>
  <si>
    <t>1)  Too much taper on</t>
  </si>
  <si>
    <t>flatness / taper spec</t>
  </si>
  <si>
    <t>flange - would not allow to</t>
  </si>
  <si>
    <t>to drawing &amp; supplier</t>
  </si>
  <si>
    <t xml:space="preserve">sit correctly on fixture </t>
  </si>
  <si>
    <t>improved.</t>
  </si>
  <si>
    <t>2)  NG flatness on insertion</t>
  </si>
  <si>
    <t>MC C/M: change chuck</t>
  </si>
  <si>
    <t xml:space="preserve">surface - causing NG </t>
  </si>
  <si>
    <t>type from 3-pt flange style</t>
  </si>
  <si>
    <t>conditions after insert</t>
  </si>
  <si>
    <t>to 3-pt body style</t>
  </si>
  <si>
    <t>C/M: Work with supplier</t>
  </si>
  <si>
    <t>(~35% improvement)</t>
  </si>
  <si>
    <t>to improve housing part</t>
  </si>
  <si>
    <t>ASSEMBLY:</t>
  </si>
  <si>
    <t>Coupler Mold - ~50%</t>
  </si>
  <si>
    <t xml:space="preserve">reject rate for mold </t>
  </si>
  <si>
    <t>shorts - NG coil comp</t>
  </si>
  <si>
    <t>height.</t>
  </si>
  <si>
    <t>C/M: work to improve</t>
  </si>
  <si>
    <t>Reference height change</t>
  </si>
  <si>
    <t>winding / change reference</t>
  </si>
  <si>
    <t>improved rejects by ~30%</t>
  </si>
  <si>
    <t>height spec</t>
  </si>
  <si>
    <t>Reject rate still too high</t>
  </si>
  <si>
    <t>EVENT DETAIL</t>
  </si>
  <si>
    <t xml:space="preserve">
SPEC CHANGES</t>
  </si>
  <si>
    <t xml:space="preserve">
DIE STATUS</t>
  </si>
  <si>
    <t xml:space="preserve">
MANUFACTURING PROCESS STATUS</t>
  </si>
  <si>
    <t xml:space="preserve">
OTHER CHANGES</t>
  </si>
  <si>
    <t xml:space="preserve">
MATERIAL &amp; SUPPLIED PARTS</t>
  </si>
  <si>
    <t xml:space="preserve">
PACKAGING STATUS</t>
  </si>
  <si>
    <t xml:space="preserve">
QUALITY CHECKS</t>
  </si>
  <si>
    <t xml:space="preserve">
TROUBLE HISTORY</t>
  </si>
  <si>
    <t>TRIAL CONDITIONS</t>
  </si>
  <si>
    <t>Total MP Manpower (hrs)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</si>
</sst>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mm/dd/yy;@"/>
    <numFmt numFmtId="166" formatCode="m/d/yy;@"/>
    <numFmt numFmtId="167" formatCode="#,##0;\-#,##0;&quot;-&quot;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1"/>
      <name val="lr oSVbN"/>
      <family val="3"/>
      <charset val="128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26"/>
      <name val="Wingdings"/>
      <charset val="2"/>
    </font>
    <font>
      <b/>
      <sz val="10"/>
      <color indexed="9"/>
      <name val="Arial"/>
      <family val="2"/>
    </font>
    <font>
      <sz val="16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9"/>
      <name val="MS Gothic"/>
      <family val="3"/>
    </font>
    <font>
      <sz val="20"/>
      <name val="Arial"/>
      <family val="2"/>
    </font>
    <font>
      <u/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sz val="11"/>
      <name val="明朝"/>
      <family val="1"/>
      <charset val="128"/>
    </font>
    <font>
      <sz val="12"/>
      <name val="Arial Narrow"/>
      <family val="2"/>
    </font>
    <font>
      <b/>
      <u/>
      <sz val="12"/>
      <name val="Arial Narrow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1"/>
      <name val="ＭＳ Ｐゴシック"/>
      <family val="3"/>
      <charset val="128"/>
    </font>
    <font>
      <sz val="9"/>
      <name val="Arial Narrow"/>
      <family val="2"/>
    </font>
    <font>
      <sz val="10"/>
      <name val="Arial Narrow"/>
      <family val="2"/>
    </font>
    <font>
      <u/>
      <sz val="12"/>
      <color indexed="10"/>
      <name val="Arial Narrow"/>
      <family val="2"/>
    </font>
    <font>
      <b/>
      <sz val="11"/>
      <name val="Arial Narrow"/>
      <family val="2"/>
    </font>
    <font>
      <u/>
      <sz val="11"/>
      <name val="Arial Narro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4"/>
      <name val="ＭＳ 明朝"/>
      <family val="1"/>
      <charset val="128"/>
    </font>
    <font>
      <sz val="10"/>
      <color theme="1"/>
      <name val="Arial"/>
      <family val="2"/>
    </font>
    <font>
      <b/>
      <sz val="10"/>
      <color theme="0" tint="-4.9989318521683403E-2"/>
      <name val="Arial"/>
      <family val="2"/>
    </font>
    <font>
      <b/>
      <sz val="10"/>
      <color theme="1"/>
      <name val="Arial"/>
      <family val="2"/>
    </font>
    <font>
      <sz val="10"/>
      <color theme="0" tint="-4.9989318521683403E-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64"/>
      </top>
      <bottom/>
      <diagonal/>
    </border>
    <border>
      <left style="medium">
        <color indexed="9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/>
      <top/>
      <bottom/>
      <diagonal/>
    </border>
    <border>
      <left style="medium">
        <color indexed="64"/>
      </left>
      <right style="medium">
        <color indexed="9"/>
      </right>
      <top style="dashed">
        <color theme="0"/>
      </top>
      <bottom style="dashed">
        <color theme="0"/>
      </bottom>
      <diagonal/>
    </border>
    <border>
      <left style="medium">
        <color indexed="9"/>
      </left>
      <right style="medium">
        <color indexed="9"/>
      </right>
      <top style="dashed">
        <color theme="0"/>
      </top>
      <bottom style="dashed">
        <color theme="0"/>
      </bottom>
      <diagonal/>
    </border>
    <border>
      <left style="medium">
        <color indexed="9"/>
      </left>
      <right/>
      <top style="dashed">
        <color theme="0"/>
      </top>
      <bottom style="dashed">
        <color theme="0"/>
      </bottom>
      <diagonal/>
    </border>
    <border>
      <left style="medium">
        <color indexed="9"/>
      </left>
      <right style="medium">
        <color indexed="64"/>
      </right>
      <top style="dashed">
        <color theme="0"/>
      </top>
      <bottom style="dashed">
        <color theme="0"/>
      </bottom>
      <diagonal/>
    </border>
    <border>
      <left style="medium">
        <color indexed="9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theme="0"/>
      </bottom>
      <diagonal/>
    </border>
    <border>
      <left/>
      <right/>
      <top style="medium">
        <color indexed="64"/>
      </top>
      <bottom style="dashed">
        <color theme="0"/>
      </bottom>
      <diagonal/>
    </border>
    <border>
      <left/>
      <right style="medium">
        <color indexed="64"/>
      </right>
      <top style="medium">
        <color indexed="64"/>
      </top>
      <bottom style="dashed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theme="0"/>
      </top>
      <bottom style="dashed">
        <color theme="0"/>
      </bottom>
      <diagonal/>
    </border>
    <border>
      <left/>
      <right/>
      <top style="dashed">
        <color theme="0"/>
      </top>
      <bottom style="dashed">
        <color theme="0"/>
      </bottom>
      <diagonal/>
    </border>
    <border>
      <left/>
      <right style="medium">
        <color indexed="64"/>
      </right>
      <top style="dashed">
        <color theme="0"/>
      </top>
      <bottom style="dashed">
        <color theme="0"/>
      </bottom>
      <diagonal/>
    </border>
    <border>
      <left style="medium">
        <color indexed="64"/>
      </left>
      <right style="medium">
        <color indexed="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9"/>
      </left>
      <right style="medium">
        <color indexed="9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9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theme="0"/>
      </top>
      <bottom style="medium">
        <color indexed="64"/>
      </bottom>
      <diagonal/>
    </border>
    <border>
      <left/>
      <right/>
      <top style="dashed">
        <color theme="0"/>
      </top>
      <bottom style="medium">
        <color indexed="64"/>
      </bottom>
      <diagonal/>
    </border>
    <border>
      <left/>
      <right style="medium">
        <color indexed="64"/>
      </right>
      <top style="dashed">
        <color theme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0" tint="-4.9989318521683403E-2"/>
      </top>
      <bottom style="thin">
        <color theme="0" tint="-4.9989318521683403E-2"/>
      </bottom>
      <diagonal/>
    </border>
    <border>
      <left style="medium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1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9" fontId="2" fillId="0" borderId="0" applyFont="0" applyFill="0" applyBorder="0" applyAlignment="0" applyProtection="0"/>
    <xf numFmtId="0" fontId="1" fillId="0" borderId="0"/>
    <xf numFmtId="0" fontId="26" fillId="0" borderId="0"/>
    <xf numFmtId="0" fontId="32" fillId="0" borderId="0"/>
    <xf numFmtId="38" fontId="32" fillId="0" borderId="0" applyFont="0" applyFill="0" applyBorder="0" applyAlignment="0" applyProtection="0"/>
    <xf numFmtId="167" fontId="38" fillId="0" borderId="0" applyFill="0" applyBorder="0" applyAlignment="0"/>
    <xf numFmtId="0" fontId="39" fillId="0" borderId="94" applyNumberFormat="0" applyAlignment="0" applyProtection="0">
      <alignment horizontal="left" vertical="center"/>
    </xf>
    <xf numFmtId="0" fontId="39" fillId="0" borderId="125">
      <alignment horizontal="left" vertical="center"/>
    </xf>
    <xf numFmtId="1" fontId="40" fillId="0" borderId="0"/>
  </cellStyleXfs>
  <cellXfs count="470">
    <xf numFmtId="0" fontId="0" fillId="0" borderId="0" xfId="0"/>
    <xf numFmtId="0" fontId="0" fillId="0" borderId="0" xfId="0" applyBorder="1"/>
    <xf numFmtId="0" fontId="7" fillId="0" borderId="0" xfId="0" applyFont="1"/>
    <xf numFmtId="49" fontId="9" fillId="0" borderId="19" xfId="1" applyNumberFormat="1" applyFont="1" applyBorder="1" applyAlignment="1" applyProtection="1">
      <alignment horizontal="center" vertical="center"/>
      <protection locked="0" hidden="1"/>
    </xf>
    <xf numFmtId="49" fontId="9" fillId="0" borderId="24" xfId="1" applyNumberFormat="1" applyFont="1" applyBorder="1" applyAlignment="1" applyProtection="1">
      <alignment horizontal="center" vertical="center"/>
      <protection locked="0" hidden="1"/>
    </xf>
    <xf numFmtId="49" fontId="9" fillId="0" borderId="24" xfId="1" applyNumberFormat="1" applyFont="1" applyBorder="1" applyAlignment="1" applyProtection="1">
      <alignment horizontal="center" vertical="center" wrapText="1"/>
      <protection locked="0" hidden="1"/>
    </xf>
    <xf numFmtId="49" fontId="9" fillId="0" borderId="26" xfId="1" applyNumberFormat="1" applyFont="1" applyBorder="1" applyAlignment="1" applyProtection="1">
      <alignment horizontal="center" vertical="center"/>
      <protection locked="0" hidden="1"/>
    </xf>
    <xf numFmtId="0" fontId="11" fillId="0" borderId="0" xfId="0" applyFont="1"/>
    <xf numFmtId="166" fontId="0" fillId="0" borderId="35" xfId="0" applyNumberFormat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left" vertical="center"/>
      <protection locked="0" hidden="1"/>
    </xf>
    <xf numFmtId="49" fontId="9" fillId="0" borderId="0" xfId="1" applyNumberFormat="1" applyFont="1" applyFill="1" applyBorder="1" applyAlignment="1" applyProtection="1">
      <alignment horizontal="center" vertical="center"/>
      <protection locked="0" hidden="1"/>
    </xf>
    <xf numFmtId="0" fontId="9" fillId="0" borderId="0" xfId="2" applyFont="1" applyFill="1" applyBorder="1" applyAlignment="1" applyProtection="1">
      <alignment horizontal="center" vertical="center"/>
      <protection locked="0"/>
    </xf>
    <xf numFmtId="164" fontId="3" fillId="0" borderId="0" xfId="4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5" fontId="8" fillId="0" borderId="36" xfId="0" applyNumberFormat="1" applyFont="1" applyBorder="1" applyAlignment="1">
      <alignment horizontal="center" vertical="center"/>
    </xf>
    <xf numFmtId="165" fontId="8" fillId="0" borderId="34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165" fontId="8" fillId="0" borderId="60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/>
    </xf>
    <xf numFmtId="166" fontId="0" fillId="0" borderId="60" xfId="0" applyNumberFormat="1" applyBorder="1" applyAlignment="1">
      <alignment horizontal="center" vertical="center"/>
    </xf>
    <xf numFmtId="0" fontId="13" fillId="0" borderId="60" xfId="0" applyFont="1" applyBorder="1" applyAlignment="1">
      <alignment horizontal="center" vertical="center"/>
    </xf>
    <xf numFmtId="0" fontId="2" fillId="0" borderId="0" xfId="0" applyFont="1"/>
    <xf numFmtId="165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11" fillId="2" borderId="83" xfId="3" applyFont="1" applyFill="1" applyBorder="1" applyAlignment="1" applyProtection="1">
      <alignment horizontal="center" vertical="center"/>
      <protection locked="0"/>
    </xf>
    <xf numFmtId="0" fontId="3" fillId="0" borderId="1" xfId="2" applyFont="1" applyFill="1" applyBorder="1" applyAlignment="1" applyProtection="1">
      <alignment vertical="center"/>
      <protection locked="0"/>
    </xf>
    <xf numFmtId="0" fontId="3" fillId="0" borderId="61" xfId="2" applyFont="1" applyFill="1" applyBorder="1" applyAlignment="1" applyProtection="1">
      <alignment vertical="center"/>
      <protection locked="0"/>
    </xf>
    <xf numFmtId="0" fontId="14" fillId="3" borderId="1" xfId="0" applyFont="1" applyFill="1" applyBorder="1" applyAlignment="1">
      <alignment horizontal="center" vertical="center" wrapText="1"/>
    </xf>
    <xf numFmtId="0" fontId="14" fillId="3" borderId="6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49" fontId="9" fillId="4" borderId="19" xfId="1" applyNumberFormat="1" applyFont="1" applyFill="1" applyBorder="1" applyAlignment="1" applyProtection="1">
      <alignment horizontal="center" vertical="center"/>
      <protection locked="0" hidden="1"/>
    </xf>
    <xf numFmtId="164" fontId="3" fillId="4" borderId="21" xfId="4" applyNumberFormat="1" applyFont="1" applyFill="1" applyBorder="1" applyAlignment="1">
      <alignment horizontal="center" vertical="center"/>
    </xf>
    <xf numFmtId="49" fontId="10" fillId="4" borderId="24" xfId="1" applyNumberFormat="1" applyFont="1" applyFill="1" applyBorder="1" applyAlignment="1" applyProtection="1">
      <alignment horizontal="center" vertical="center" wrapText="1"/>
      <protection locked="0" hidden="1"/>
    </xf>
    <xf numFmtId="164" fontId="3" fillId="4" borderId="13" xfId="4" applyNumberFormat="1" applyFont="1" applyFill="1" applyBorder="1" applyAlignment="1">
      <alignment horizontal="center" vertical="center"/>
    </xf>
    <xf numFmtId="164" fontId="3" fillId="4" borderId="16" xfId="4" applyNumberFormat="1" applyFont="1" applyFill="1" applyBorder="1" applyAlignment="1">
      <alignment horizontal="center" vertical="center"/>
    </xf>
    <xf numFmtId="164" fontId="3" fillId="4" borderId="32" xfId="4" applyNumberFormat="1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164" fontId="3" fillId="5" borderId="20" xfId="4" applyNumberFormat="1" applyFont="1" applyFill="1" applyBorder="1" applyAlignment="1">
      <alignment horizontal="center" vertical="center"/>
    </xf>
    <xf numFmtId="164" fontId="3" fillId="5" borderId="12" xfId="4" applyNumberFormat="1" applyFont="1" applyFill="1" applyBorder="1" applyAlignment="1">
      <alignment horizontal="center" vertical="center"/>
    </xf>
    <xf numFmtId="164" fontId="3" fillId="5" borderId="15" xfId="4" applyNumberFormat="1" applyFont="1" applyFill="1" applyBorder="1" applyAlignment="1">
      <alignment horizontal="center" vertical="center"/>
    </xf>
    <xf numFmtId="164" fontId="3" fillId="5" borderId="31" xfId="4" applyNumberFormat="1" applyFont="1" applyFill="1" applyBorder="1" applyAlignment="1">
      <alignment horizontal="center" vertical="center"/>
    </xf>
    <xf numFmtId="1" fontId="2" fillId="5" borderId="20" xfId="0" applyNumberFormat="1" applyFont="1" applyFill="1" applyBorder="1" applyAlignment="1">
      <alignment horizontal="center" vertical="center"/>
    </xf>
    <xf numFmtId="1" fontId="2" fillId="5" borderId="12" xfId="0" applyNumberFormat="1" applyFont="1" applyFill="1" applyBorder="1" applyAlignment="1">
      <alignment horizontal="center" vertical="center"/>
    </xf>
    <xf numFmtId="1" fontId="2" fillId="5" borderId="15" xfId="0" applyNumberFormat="1" applyFont="1" applyFill="1" applyBorder="1" applyAlignment="1">
      <alignment horizontal="center" vertical="center"/>
    </xf>
    <xf numFmtId="49" fontId="9" fillId="6" borderId="24" xfId="1" applyNumberFormat="1" applyFont="1" applyFill="1" applyBorder="1" applyAlignment="1" applyProtection="1">
      <alignment horizontal="center" vertical="center"/>
      <protection locked="0" hidden="1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2" fillId="6" borderId="13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/>
    </xf>
    <xf numFmtId="164" fontId="17" fillId="4" borderId="21" xfId="4" applyNumberFormat="1" applyFont="1" applyFill="1" applyBorder="1" applyAlignment="1">
      <alignment horizontal="center" vertical="center"/>
    </xf>
    <xf numFmtId="164" fontId="17" fillId="4" borderId="13" xfId="4" applyNumberFormat="1" applyFont="1" applyFill="1" applyBorder="1" applyAlignment="1">
      <alignment horizontal="center" vertical="center"/>
    </xf>
    <xf numFmtId="164" fontId="17" fillId="4" borderId="16" xfId="4" applyNumberFormat="1" applyFont="1" applyFill="1" applyBorder="1" applyAlignment="1">
      <alignment horizontal="center" vertical="center"/>
    </xf>
    <xf numFmtId="164" fontId="17" fillId="4" borderId="32" xfId="4" applyNumberFormat="1" applyFont="1" applyFill="1" applyBorder="1" applyAlignment="1">
      <alignment horizontal="center" vertical="center"/>
    </xf>
    <xf numFmtId="1" fontId="16" fillId="0" borderId="21" xfId="0" applyNumberFormat="1" applyFont="1" applyBorder="1" applyAlignment="1">
      <alignment horizontal="center" vertical="center"/>
    </xf>
    <xf numFmtId="1" fontId="16" fillId="0" borderId="13" xfId="0" applyNumberFormat="1" applyFont="1" applyBorder="1" applyAlignment="1">
      <alignment horizontal="center" vertical="center"/>
    </xf>
    <xf numFmtId="1" fontId="16" fillId="6" borderId="13" xfId="0" applyNumberFormat="1" applyFont="1" applyFill="1" applyBorder="1" applyAlignment="1">
      <alignment horizontal="center" vertical="center"/>
    </xf>
    <xf numFmtId="1" fontId="16" fillId="0" borderId="16" xfId="0" applyNumberFormat="1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>
      <alignment horizontal="center" vertical="center"/>
    </xf>
    <xf numFmtId="0" fontId="0" fillId="0" borderId="40" xfId="0" applyBorder="1" applyAlignment="1">
      <alignment vertical="center" wrapText="1"/>
    </xf>
    <xf numFmtId="0" fontId="0" fillId="0" borderId="88" xfId="0" applyBorder="1" applyAlignment="1">
      <alignment vertical="center" wrapText="1"/>
    </xf>
    <xf numFmtId="0" fontId="2" fillId="0" borderId="44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/>
    </xf>
    <xf numFmtId="0" fontId="0" fillId="0" borderId="105" xfId="0" applyBorder="1" applyAlignment="1">
      <alignment vertical="center" wrapText="1"/>
    </xf>
    <xf numFmtId="166" fontId="0" fillId="0" borderId="106" xfId="0" applyNumberFormat="1" applyBorder="1" applyAlignment="1">
      <alignment horizontal="center" vertical="center"/>
    </xf>
    <xf numFmtId="0" fontId="11" fillId="2" borderId="97" xfId="3" applyFont="1" applyFill="1" applyBorder="1" applyAlignment="1" applyProtection="1">
      <alignment horizontal="center" vertical="center"/>
      <protection locked="0"/>
    </xf>
    <xf numFmtId="0" fontId="11" fillId="2" borderId="0" xfId="3" applyFont="1" applyFill="1" applyBorder="1" applyAlignment="1" applyProtection="1">
      <alignment horizontal="center" vertical="center"/>
      <protection locked="0"/>
    </xf>
    <xf numFmtId="0" fontId="11" fillId="2" borderId="108" xfId="3" applyFont="1" applyFill="1" applyBorder="1" applyAlignment="1" applyProtection="1">
      <alignment horizontal="center" vertical="center"/>
      <protection locked="0"/>
    </xf>
    <xf numFmtId="0" fontId="13" fillId="0" borderId="109" xfId="0" applyFont="1" applyBorder="1" applyAlignment="1">
      <alignment horizontal="center" vertical="center"/>
    </xf>
    <xf numFmtId="0" fontId="13" fillId="0" borderId="110" xfId="0" applyFont="1" applyBorder="1" applyAlignment="1">
      <alignment horizontal="center" vertical="center"/>
    </xf>
    <xf numFmtId="0" fontId="11" fillId="2" borderId="0" xfId="3" applyFont="1" applyFill="1" applyBorder="1" applyAlignment="1" applyProtection="1">
      <alignment horizontal="center" vertical="center"/>
      <protection locked="0"/>
    </xf>
    <xf numFmtId="0" fontId="11" fillId="2" borderId="83" xfId="3" applyFont="1" applyFill="1" applyBorder="1" applyAlignment="1" applyProtection="1">
      <alignment horizontal="center" vertical="center"/>
      <protection locked="0"/>
    </xf>
    <xf numFmtId="0" fontId="11" fillId="2" borderId="97" xfId="3" applyFont="1" applyFill="1" applyBorder="1" applyAlignment="1" applyProtection="1">
      <alignment horizontal="center" vertical="center"/>
      <protection locked="0"/>
    </xf>
    <xf numFmtId="0" fontId="11" fillId="0" borderId="18" xfId="2" applyFont="1" applyBorder="1" applyAlignment="1" applyProtection="1">
      <alignment horizontal="center" vertical="center" wrapText="1"/>
      <protection locked="0"/>
    </xf>
    <xf numFmtId="0" fontId="11" fillId="0" borderId="23" xfId="2" applyFont="1" applyBorder="1" applyAlignment="1" applyProtection="1">
      <alignment horizontal="center" vertical="center" wrapText="1"/>
      <protection locked="0"/>
    </xf>
    <xf numFmtId="0" fontId="11" fillId="6" borderId="23" xfId="2" applyFont="1" applyFill="1" applyBorder="1" applyAlignment="1" applyProtection="1">
      <alignment horizontal="center" vertical="center" wrapText="1"/>
      <protection locked="0"/>
    </xf>
    <xf numFmtId="0" fontId="11" fillId="0" borderId="25" xfId="2" applyFont="1" applyBorder="1" applyAlignment="1" applyProtection="1">
      <alignment horizontal="center" vertical="center"/>
      <protection locked="0"/>
    </xf>
    <xf numFmtId="0" fontId="11" fillId="4" borderId="18" xfId="2" applyFont="1" applyFill="1" applyBorder="1" applyAlignment="1" applyProtection="1">
      <alignment horizontal="center" vertical="center"/>
      <protection locked="0"/>
    </xf>
    <xf numFmtId="0" fontId="11" fillId="4" borderId="23" xfId="2" applyFont="1" applyFill="1" applyBorder="1" applyAlignment="1" applyProtection="1">
      <alignment horizontal="center" vertical="center"/>
      <protection locked="0"/>
    </xf>
    <xf numFmtId="0" fontId="11" fillId="4" borderId="27" xfId="2" applyFont="1" applyFill="1" applyBorder="1" applyAlignment="1" applyProtection="1">
      <alignment horizontal="center" vertical="center"/>
      <protection locked="0"/>
    </xf>
    <xf numFmtId="0" fontId="11" fillId="4" borderId="29" xfId="2" applyFont="1" applyFill="1" applyBorder="1" applyAlignment="1" applyProtection="1">
      <alignment horizontal="center" vertical="center"/>
      <protection locked="0"/>
    </xf>
    <xf numFmtId="49" fontId="4" fillId="4" borderId="28" xfId="1" applyNumberFormat="1" applyFont="1" applyFill="1" applyBorder="1" applyAlignment="1" applyProtection="1">
      <alignment horizontal="center" vertical="center"/>
      <protection locked="0" hidden="1"/>
    </xf>
    <xf numFmtId="49" fontId="4" fillId="4" borderId="30" xfId="1" applyNumberFormat="1" applyFont="1" applyFill="1" applyBorder="1" applyAlignment="1" applyProtection="1">
      <alignment horizontal="center" vertical="center"/>
      <protection locked="0" hidden="1"/>
    </xf>
    <xf numFmtId="0" fontId="18" fillId="3" borderId="93" xfId="2" applyFont="1" applyFill="1" applyBorder="1" applyAlignment="1" applyProtection="1">
      <alignment horizontal="left" vertical="center" wrapText="1"/>
      <protection locked="0"/>
    </xf>
    <xf numFmtId="0" fontId="2" fillId="5" borderId="9" xfId="0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2" fillId="5" borderId="20" xfId="0" applyFont="1" applyFill="1" applyBorder="1" applyAlignment="1" applyProtection="1">
      <alignment horizontal="center" vertical="center"/>
      <protection locked="0"/>
    </xf>
    <xf numFmtId="0" fontId="16" fillId="0" borderId="21" xfId="0" applyFont="1" applyBorder="1" applyAlignment="1" applyProtection="1">
      <alignment horizontal="center" vertical="center"/>
      <protection locked="0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 applyProtection="1">
      <alignment horizontal="center" vertical="center"/>
      <protection locked="0"/>
    </xf>
    <xf numFmtId="0" fontId="15" fillId="0" borderId="22" xfId="0" applyFont="1" applyFill="1" applyBorder="1" applyAlignment="1" applyProtection="1">
      <alignment horizontal="center" vertical="center"/>
      <protection locked="0"/>
    </xf>
    <xf numFmtId="1" fontId="2" fillId="5" borderId="20" xfId="0" applyNumberFormat="1" applyFont="1" applyFill="1" applyBorder="1" applyAlignment="1" applyProtection="1">
      <alignment horizontal="center" vertical="center"/>
      <protection locked="0"/>
    </xf>
    <xf numFmtId="1" fontId="16" fillId="0" borderId="21" xfId="0" applyNumberFormat="1" applyFont="1" applyBorder="1" applyAlignment="1" applyProtection="1">
      <alignment horizontal="center" vertical="center"/>
      <protection locked="0"/>
    </xf>
    <xf numFmtId="1" fontId="2" fillId="5" borderId="12" xfId="0" applyNumberFormat="1" applyFont="1" applyFill="1" applyBorder="1" applyAlignment="1" applyProtection="1">
      <alignment horizontal="center" vertical="center"/>
      <protection locked="0"/>
    </xf>
    <xf numFmtId="1" fontId="16" fillId="0" borderId="13" xfId="0" applyNumberFormat="1" applyFont="1" applyBorder="1" applyAlignment="1" applyProtection="1">
      <alignment horizontal="center" vertical="center"/>
      <protection locked="0"/>
    </xf>
    <xf numFmtId="1" fontId="2" fillId="5" borderId="15" xfId="0" applyNumberFormat="1" applyFont="1" applyFill="1" applyBorder="1" applyAlignment="1" applyProtection="1">
      <alignment horizontal="center" vertical="center"/>
      <protection locked="0"/>
    </xf>
    <xf numFmtId="1" fontId="16" fillId="0" borderId="16" xfId="0" applyNumberFormat="1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13" xfId="0" applyNumberFormat="1" applyFont="1" applyBorder="1" applyAlignment="1" applyProtection="1">
      <alignment horizontal="center" vertical="center"/>
      <protection locked="0"/>
    </xf>
    <xf numFmtId="1" fontId="2" fillId="0" borderId="16" xfId="0" applyNumberFormat="1" applyFont="1" applyBorder="1" applyAlignment="1" applyProtection="1">
      <alignment horizontal="center" vertical="center"/>
      <protection locked="0"/>
    </xf>
    <xf numFmtId="1" fontId="16" fillId="6" borderId="13" xfId="0" applyNumberFormat="1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  <protection locked="0"/>
    </xf>
    <xf numFmtId="165" fontId="8" fillId="0" borderId="36" xfId="0" applyNumberFormat="1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/>
      <protection locked="0"/>
    </xf>
    <xf numFmtId="0" fontId="2" fillId="0" borderId="104" xfId="0" applyFont="1" applyBorder="1" applyAlignment="1" applyProtection="1">
      <alignment horizontal="center" vertical="center"/>
      <protection locked="0"/>
    </xf>
    <xf numFmtId="0" fontId="0" fillId="0" borderId="105" xfId="0" applyBorder="1" applyAlignment="1" applyProtection="1">
      <alignment vertical="center" wrapText="1"/>
      <protection locked="0"/>
    </xf>
    <xf numFmtId="166" fontId="0" fillId="0" borderId="106" xfId="0" applyNumberFormat="1" applyBorder="1" applyAlignment="1" applyProtection="1">
      <alignment horizontal="center" vertical="center"/>
      <protection locked="0"/>
    </xf>
    <xf numFmtId="166" fontId="0" fillId="0" borderId="37" xfId="0" applyNumberFormat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165" fontId="8" fillId="0" borderId="34" xfId="0" applyNumberFormat="1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8" fillId="0" borderId="35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vertical="center" wrapText="1"/>
      <protection locked="0"/>
    </xf>
    <xf numFmtId="166" fontId="0" fillId="0" borderId="35" xfId="0" applyNumberFormat="1" applyBorder="1" applyAlignment="1" applyProtection="1">
      <alignment horizontal="center" vertical="center"/>
      <protection locked="0"/>
    </xf>
    <xf numFmtId="165" fontId="2" fillId="0" borderId="34" xfId="0" applyNumberFormat="1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0" fillId="0" borderId="88" xfId="0" applyBorder="1" applyAlignment="1" applyProtection="1">
      <alignment horizontal="center" vertical="center" wrapText="1"/>
      <protection locked="0"/>
    </xf>
    <xf numFmtId="0" fontId="0" fillId="0" borderId="88" xfId="0" applyBorder="1" applyAlignment="1" applyProtection="1">
      <alignment vertical="center" wrapText="1"/>
      <protection locked="0"/>
    </xf>
    <xf numFmtId="0" fontId="20" fillId="0" borderId="0" xfId="0" applyFont="1"/>
    <xf numFmtId="0" fontId="21" fillId="0" borderId="38" xfId="0" applyFont="1" applyBorder="1" applyAlignment="1" applyProtection="1">
      <alignment horizontal="center" vertical="center"/>
      <protection locked="0"/>
    </xf>
    <xf numFmtId="0" fontId="21" fillId="0" borderId="109" xfId="0" applyFont="1" applyBorder="1" applyAlignment="1" applyProtection="1">
      <alignment horizontal="center" vertical="center"/>
      <protection locked="0"/>
    </xf>
    <xf numFmtId="0" fontId="21" fillId="0" borderId="39" xfId="0" applyFont="1" applyBorder="1" applyAlignment="1" applyProtection="1">
      <alignment horizontal="center" vertical="center"/>
      <protection locked="0"/>
    </xf>
    <xf numFmtId="0" fontId="21" fillId="0" borderId="110" xfId="0" applyFont="1" applyBorder="1" applyAlignment="1" applyProtection="1">
      <alignment horizontal="center" vertical="center"/>
      <protection locked="0"/>
    </xf>
    <xf numFmtId="0" fontId="2" fillId="0" borderId="0" xfId="0" applyFont="1" applyBorder="1"/>
    <xf numFmtId="14" fontId="2" fillId="0" borderId="0" xfId="0" applyNumberFormat="1" applyFont="1" applyBorder="1"/>
    <xf numFmtId="0" fontId="23" fillId="0" borderId="0" xfId="0" applyFont="1" applyAlignment="1"/>
    <xf numFmtId="0" fontId="22" fillId="0" borderId="0" xfId="0" applyFont="1" applyAlignment="1"/>
    <xf numFmtId="0" fontId="7" fillId="0" borderId="0" xfId="0" applyFont="1" applyBorder="1"/>
    <xf numFmtId="14" fontId="11" fillId="0" borderId="0" xfId="0" applyNumberFormat="1" applyFont="1" applyBorder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/>
    </xf>
    <xf numFmtId="0" fontId="24" fillId="0" borderId="0" xfId="0" applyFont="1" applyAlignment="1"/>
    <xf numFmtId="0" fontId="3" fillId="0" borderId="0" xfId="0" applyFont="1" applyAlignment="1"/>
    <xf numFmtId="0" fontId="24" fillId="0" borderId="0" xfId="0" applyFont="1" applyAlignment="1">
      <alignment horizontal="left" indent="1"/>
    </xf>
    <xf numFmtId="0" fontId="22" fillId="0" borderId="0" xfId="0" applyFont="1" applyAlignment="1">
      <alignment horizontal="left" indent="1"/>
    </xf>
    <xf numFmtId="0" fontId="27" fillId="0" borderId="0" xfId="6" applyFont="1" applyBorder="1"/>
    <xf numFmtId="0" fontId="27" fillId="0" borderId="0" xfId="6" applyFont="1"/>
    <xf numFmtId="0" fontId="27" fillId="0" borderId="0" xfId="6" applyFont="1" applyAlignment="1">
      <alignment horizontal="right"/>
    </xf>
    <xf numFmtId="0" fontId="27" fillId="0" borderId="1" xfId="6" applyFont="1" applyBorder="1"/>
    <xf numFmtId="0" fontId="27" fillId="0" borderId="124" xfId="6" applyFont="1" applyBorder="1" applyAlignment="1">
      <alignment horizontal="center" vertical="center"/>
    </xf>
    <xf numFmtId="0" fontId="27" fillId="0" borderId="6" xfId="6" applyFont="1" applyBorder="1" applyAlignment="1">
      <alignment horizontal="center" vertical="center"/>
    </xf>
    <xf numFmtId="0" fontId="27" fillId="0" borderId="125" xfId="6" applyFont="1" applyBorder="1" applyAlignment="1">
      <alignment horizontal="center" vertical="center"/>
    </xf>
    <xf numFmtId="0" fontId="27" fillId="0" borderId="125" xfId="6" applyFont="1" applyBorder="1"/>
    <xf numFmtId="0" fontId="28" fillId="0" borderId="0" xfId="6" applyFont="1"/>
    <xf numFmtId="0" fontId="29" fillId="0" borderId="1" xfId="6" applyFont="1" applyBorder="1"/>
    <xf numFmtId="0" fontId="29" fillId="0" borderId="0" xfId="6" applyFont="1"/>
    <xf numFmtId="0" fontId="27" fillId="0" borderId="124" xfId="6" applyFont="1" applyBorder="1" applyAlignment="1">
      <alignment horizontal="centerContinuous"/>
    </xf>
    <xf numFmtId="0" fontId="27" fillId="0" borderId="86" xfId="6" applyFont="1" applyBorder="1" applyAlignment="1">
      <alignment horizontal="left"/>
    </xf>
    <xf numFmtId="0" fontId="30" fillId="0" borderId="86" xfId="6" applyFont="1" applyBorder="1" applyAlignment="1">
      <alignment horizontal="center" vertical="center" wrapText="1"/>
    </xf>
    <xf numFmtId="0" fontId="30" fillId="0" borderId="86" xfId="6" applyFont="1" applyBorder="1" applyAlignment="1">
      <alignment horizontal="center" vertical="center"/>
    </xf>
    <xf numFmtId="0" fontId="27" fillId="0" borderId="0" xfId="6" applyFont="1" applyBorder="1" applyAlignment="1">
      <alignment horizontal="center"/>
    </xf>
    <xf numFmtId="0" fontId="27" fillId="0" borderId="126" xfId="6" applyFont="1" applyBorder="1"/>
    <xf numFmtId="0" fontId="27" fillId="0" borderId="127" xfId="6" applyFont="1" applyBorder="1" applyAlignment="1">
      <alignment wrapText="1"/>
    </xf>
    <xf numFmtId="49" fontId="31" fillId="0" borderId="127" xfId="6" applyNumberFormat="1" applyFont="1" applyBorder="1" applyAlignment="1">
      <alignment horizontal="center"/>
    </xf>
    <xf numFmtId="49" fontId="27" fillId="0" borderId="127" xfId="6" applyNumberFormat="1" applyFont="1" applyBorder="1" applyAlignment="1">
      <alignment horizontal="center"/>
    </xf>
    <xf numFmtId="49" fontId="27" fillId="0" borderId="127" xfId="6" quotePrefix="1" applyNumberFormat="1" applyFont="1" applyBorder="1" applyAlignment="1">
      <alignment horizontal="center"/>
    </xf>
    <xf numFmtId="0" fontId="27" fillId="0" borderId="0" xfId="6" quotePrefix="1" applyFont="1" applyBorder="1" applyAlignment="1">
      <alignment horizontal="center"/>
    </xf>
    <xf numFmtId="0" fontId="27" fillId="0" borderId="0" xfId="6" applyFont="1" applyBorder="1" applyAlignment="1">
      <alignment horizontal="left" vertical="center"/>
    </xf>
    <xf numFmtId="0" fontId="27" fillId="0" borderId="126" xfId="6" applyFont="1" applyBorder="1" applyAlignment="1"/>
    <xf numFmtId="0" fontId="27" fillId="0" borderId="127" xfId="6" applyFont="1" applyBorder="1" applyAlignment="1"/>
    <xf numFmtId="0" fontId="31" fillId="0" borderId="127" xfId="6" applyFont="1" applyBorder="1" applyAlignment="1">
      <alignment horizontal="center"/>
    </xf>
    <xf numFmtId="0" fontId="27" fillId="0" borderId="127" xfId="6" applyFont="1" applyBorder="1" applyAlignment="1">
      <alignment horizontal="center"/>
    </xf>
    <xf numFmtId="0" fontId="27" fillId="0" borderId="0" xfId="6" applyFont="1" applyBorder="1" applyAlignment="1"/>
    <xf numFmtId="0" fontId="27" fillId="0" borderId="0" xfId="6" applyFont="1" applyAlignment="1"/>
    <xf numFmtId="0" fontId="27" fillId="0" borderId="0" xfId="6" applyFont="1" applyBorder="1" applyAlignment="1">
      <alignment horizontal="right" vertical="center"/>
    </xf>
    <xf numFmtId="0" fontId="27" fillId="0" borderId="98" xfId="6" applyFont="1" applyBorder="1" applyAlignment="1">
      <alignment vertical="top"/>
    </xf>
    <xf numFmtId="0" fontId="27" fillId="0" borderId="107" xfId="6" applyFont="1" applyBorder="1" applyAlignment="1">
      <alignment vertical="top"/>
    </xf>
    <xf numFmtId="0" fontId="27" fillId="0" borderId="127" xfId="6" applyFont="1" applyBorder="1" applyAlignment="1">
      <alignment vertical="top"/>
    </xf>
    <xf numFmtId="0" fontId="27" fillId="0" borderId="0" xfId="6" applyFont="1" applyBorder="1" applyAlignment="1">
      <alignment vertical="top"/>
    </xf>
    <xf numFmtId="0" fontId="27" fillId="0" borderId="0" xfId="6" applyFont="1" applyAlignment="1">
      <alignment vertical="top"/>
    </xf>
    <xf numFmtId="0" fontId="27" fillId="0" borderId="0" xfId="6" applyFont="1" applyAlignment="1">
      <alignment horizontal="justify" vertical="top"/>
    </xf>
    <xf numFmtId="0" fontId="31" fillId="0" borderId="127" xfId="6" applyFont="1" applyBorder="1" applyAlignment="1">
      <alignment horizontal="center" wrapText="1"/>
    </xf>
    <xf numFmtId="0" fontId="27" fillId="0" borderId="126" xfId="6" applyFont="1" applyBorder="1" applyAlignment="1">
      <alignment wrapText="1"/>
    </xf>
    <xf numFmtId="0" fontId="27" fillId="0" borderId="98" xfId="6" applyFont="1" applyBorder="1" applyAlignment="1"/>
    <xf numFmtId="0" fontId="27" fillId="0" borderId="98" xfId="6" applyFont="1" applyBorder="1" applyAlignment="1">
      <alignment horizontal="center"/>
    </xf>
    <xf numFmtId="0" fontId="27" fillId="0" borderId="126" xfId="6" applyFont="1" applyBorder="1" applyAlignment="1">
      <alignment horizontal="center"/>
    </xf>
    <xf numFmtId="0" fontId="27" fillId="0" borderId="126" xfId="6" applyFont="1" applyBorder="1" applyAlignment="1">
      <alignment horizontal="center" vertical="top"/>
    </xf>
    <xf numFmtId="0" fontId="27" fillId="0" borderId="98" xfId="6" applyFont="1" applyBorder="1" applyAlignment="1">
      <alignment horizontal="center" vertical="top"/>
    </xf>
    <xf numFmtId="0" fontId="27" fillId="0" borderId="127" xfId="6" applyFont="1" applyBorder="1" applyAlignment="1">
      <alignment horizontal="center" vertical="top"/>
    </xf>
    <xf numFmtId="0" fontId="27" fillId="0" borderId="127" xfId="6" applyFont="1" applyBorder="1" applyAlignment="1">
      <alignment horizontal="left"/>
    </xf>
    <xf numFmtId="0" fontId="27" fillId="0" borderId="126" xfId="6" applyFont="1" applyBorder="1" applyAlignment="1">
      <alignment vertical="top"/>
    </xf>
    <xf numFmtId="0" fontId="33" fillId="0" borderId="98" xfId="6" applyFont="1" applyBorder="1" applyAlignment="1">
      <alignment horizontal="center" vertical="top"/>
    </xf>
    <xf numFmtId="0" fontId="27" fillId="0" borderId="0" xfId="6" applyFont="1" applyBorder="1" applyAlignment="1">
      <alignment horizontal="center" vertical="top"/>
    </xf>
    <xf numFmtId="38" fontId="33" fillId="0" borderId="107" xfId="8" applyFont="1" applyBorder="1" applyAlignment="1">
      <alignment horizontal="center" vertical="top"/>
    </xf>
    <xf numFmtId="0" fontId="34" fillId="0" borderId="98" xfId="6" applyFont="1" applyBorder="1" applyAlignment="1">
      <alignment vertical="top"/>
    </xf>
    <xf numFmtId="0" fontId="27" fillId="0" borderId="98" xfId="6" quotePrefix="1" applyFont="1" applyBorder="1" applyAlignment="1">
      <alignment horizontal="center" vertical="top"/>
    </xf>
    <xf numFmtId="0" fontId="31" fillId="0" borderId="98" xfId="6" applyFont="1" applyBorder="1" applyAlignment="1">
      <alignment vertical="top"/>
    </xf>
    <xf numFmtId="0" fontId="31" fillId="0" borderId="98" xfId="6" applyFont="1" applyBorder="1"/>
    <xf numFmtId="0" fontId="31" fillId="0" borderId="127" xfId="6" applyFont="1" applyBorder="1"/>
    <xf numFmtId="0" fontId="31" fillId="0" borderId="98" xfId="6" applyFont="1" applyBorder="1" applyAlignment="1">
      <alignment horizontal="center" vertical="top"/>
    </xf>
    <xf numFmtId="0" fontId="31" fillId="0" borderId="127" xfId="6" applyFont="1" applyBorder="1" applyAlignment="1">
      <alignment horizontal="center" vertical="top"/>
    </xf>
    <xf numFmtId="0" fontId="35" fillId="0" borderId="98" xfId="6" applyFont="1" applyBorder="1" applyAlignment="1">
      <alignment vertical="top"/>
    </xf>
    <xf numFmtId="0" fontId="34" fillId="0" borderId="127" xfId="6" applyFont="1" applyBorder="1" applyAlignment="1">
      <alignment vertical="top"/>
    </xf>
    <xf numFmtId="0" fontId="31" fillId="0" borderId="127" xfId="6" applyFont="1" applyBorder="1" applyAlignment="1">
      <alignment vertical="top"/>
    </xf>
    <xf numFmtId="0" fontId="31" fillId="0" borderId="98" xfId="6" applyFont="1" applyBorder="1" applyAlignment="1">
      <alignment horizontal="left" vertical="top"/>
    </xf>
    <xf numFmtId="0" fontId="27" fillId="0" borderId="107" xfId="6" applyFont="1" applyBorder="1" applyAlignment="1">
      <alignment horizontal="center" vertical="top"/>
    </xf>
    <xf numFmtId="0" fontId="27" fillId="0" borderId="43" xfId="6" applyFont="1" applyBorder="1" applyAlignment="1">
      <alignment vertical="top"/>
    </xf>
    <xf numFmtId="0" fontId="31" fillId="0" borderId="84" xfId="6" applyFont="1" applyBorder="1" applyAlignment="1">
      <alignment vertical="top"/>
    </xf>
    <xf numFmtId="0" fontId="27" fillId="0" borderId="84" xfId="6" applyFont="1" applyBorder="1" applyAlignment="1">
      <alignment horizontal="center" vertical="top"/>
    </xf>
    <xf numFmtId="0" fontId="27" fillId="0" borderId="84" xfId="6" applyFont="1" applyBorder="1" applyAlignment="1">
      <alignment vertical="top"/>
    </xf>
    <xf numFmtId="0" fontId="30" fillId="0" borderId="84" xfId="6" applyFont="1" applyBorder="1" applyAlignment="1">
      <alignment horizontal="center" vertical="top"/>
    </xf>
    <xf numFmtId="0" fontId="30" fillId="0" borderId="43" xfId="6" applyFont="1" applyBorder="1" applyAlignment="1">
      <alignment horizontal="center" vertical="top"/>
    </xf>
    <xf numFmtId="0" fontId="36" fillId="0" borderId="98" xfId="6" applyFont="1" applyBorder="1" applyAlignment="1">
      <alignment vertical="top"/>
    </xf>
    <xf numFmtId="0" fontId="27" fillId="0" borderId="126" xfId="7" applyFont="1" applyBorder="1" applyAlignment="1">
      <alignment vertical="top" wrapText="1"/>
    </xf>
    <xf numFmtId="0" fontId="27" fillId="0" borderId="98" xfId="7" applyFont="1" applyBorder="1" applyAlignment="1">
      <alignment vertical="top" wrapText="1"/>
    </xf>
    <xf numFmtId="0" fontId="30" fillId="0" borderId="98" xfId="6" applyFont="1" applyBorder="1" applyAlignment="1">
      <alignment horizontal="center" vertical="top"/>
    </xf>
    <xf numFmtId="0" fontId="27" fillId="0" borderId="98" xfId="6" quotePrefix="1" applyFont="1" applyBorder="1" applyAlignment="1">
      <alignment vertical="top"/>
    </xf>
    <xf numFmtId="0" fontId="27" fillId="0" borderId="126" xfId="6" applyFont="1" applyBorder="1" applyAlignment="1">
      <alignment horizontal="justify" vertical="top"/>
    </xf>
    <xf numFmtId="0" fontId="30" fillId="0" borderId="126" xfId="6" applyFont="1" applyBorder="1" applyAlignment="1">
      <alignment horizontal="center" vertical="top"/>
    </xf>
    <xf numFmtId="0" fontId="27" fillId="0" borderId="126" xfId="6" applyFont="1" applyBorder="1" applyAlignment="1">
      <alignment horizontal="left" vertical="top"/>
    </xf>
    <xf numFmtId="0" fontId="30" fillId="0" borderId="126" xfId="6" applyFont="1" applyBorder="1" applyAlignment="1">
      <alignment horizontal="justify" vertical="top"/>
    </xf>
    <xf numFmtId="0" fontId="27" fillId="0" borderId="98" xfId="6" applyFont="1" applyBorder="1" applyAlignment="1">
      <alignment horizontal="left" vertical="top"/>
    </xf>
    <xf numFmtId="0" fontId="36" fillId="0" borderId="98" xfId="6" applyFont="1" applyBorder="1" applyAlignment="1">
      <alignment horizontal="left" vertical="top"/>
    </xf>
    <xf numFmtId="0" fontId="30" fillId="0" borderId="127" xfId="6" applyFont="1" applyBorder="1" applyAlignment="1">
      <alignment horizontal="center" vertical="top"/>
    </xf>
    <xf numFmtId="0" fontId="27" fillId="0" borderId="1" xfId="6" applyFont="1" applyBorder="1" applyAlignment="1">
      <alignment horizontal="center" vertical="top"/>
    </xf>
    <xf numFmtId="0" fontId="27" fillId="0" borderId="107" xfId="6" applyFont="1" applyBorder="1" applyAlignment="1">
      <alignment horizontal="justify" vertical="top"/>
    </xf>
    <xf numFmtId="0" fontId="27" fillId="0" borderId="0" xfId="6" applyFont="1" applyBorder="1" applyAlignment="1">
      <alignment horizontal="right" vertical="top"/>
    </xf>
    <xf numFmtId="0" fontId="41" fillId="0" borderId="0" xfId="5" applyFont="1" applyAlignment="1">
      <alignment vertical="top" wrapText="1"/>
    </xf>
    <xf numFmtId="0" fontId="41" fillId="0" borderId="0" xfId="5" applyFont="1" applyAlignment="1">
      <alignment horizontal="left" vertical="top" wrapText="1"/>
    </xf>
    <xf numFmtId="0" fontId="0" fillId="5" borderId="134" xfId="0" applyFill="1" applyBorder="1" applyAlignment="1">
      <alignment horizontal="center" vertical="center"/>
    </xf>
    <xf numFmtId="0" fontId="16" fillId="0" borderId="135" xfId="0" applyFont="1" applyBorder="1" applyAlignment="1">
      <alignment horizontal="center" vertical="center"/>
    </xf>
    <xf numFmtId="0" fontId="0" fillId="0" borderId="136" xfId="0" applyFill="1" applyBorder="1" applyAlignment="1">
      <alignment horizontal="center" vertical="center"/>
    </xf>
    <xf numFmtId="0" fontId="15" fillId="6" borderId="14" xfId="0" applyFont="1" applyFill="1" applyBorder="1" applyAlignment="1" applyProtection="1">
      <alignment horizontal="center" vertical="center"/>
      <protection locked="0"/>
    </xf>
    <xf numFmtId="164" fontId="17" fillId="6" borderId="21" xfId="4" applyNumberFormat="1" applyFont="1" applyFill="1" applyBorder="1" applyAlignment="1">
      <alignment horizontal="center" vertical="center"/>
    </xf>
    <xf numFmtId="0" fontId="15" fillId="6" borderId="22" xfId="0" applyFont="1" applyFill="1" applyBorder="1" applyAlignment="1" applyProtection="1">
      <alignment horizontal="center" vertical="center"/>
      <protection locked="0"/>
    </xf>
    <xf numFmtId="164" fontId="3" fillId="6" borderId="21" xfId="4" applyNumberFormat="1" applyFont="1" applyFill="1" applyBorder="1" applyAlignment="1">
      <alignment horizontal="center" vertical="center"/>
    </xf>
    <xf numFmtId="164" fontId="17" fillId="6" borderId="13" xfId="4" applyNumberFormat="1" applyFont="1" applyFill="1" applyBorder="1" applyAlignment="1">
      <alignment horizontal="center" vertical="center"/>
    </xf>
    <xf numFmtId="164" fontId="3" fillId="6" borderId="13" xfId="4" applyNumberFormat="1" applyFont="1" applyFill="1" applyBorder="1" applyAlignment="1">
      <alignment horizontal="center" vertical="center"/>
    </xf>
    <xf numFmtId="164" fontId="17" fillId="6" borderId="16" xfId="4" applyNumberFormat="1" applyFont="1" applyFill="1" applyBorder="1" applyAlignment="1">
      <alignment horizontal="center" vertical="center"/>
    </xf>
    <xf numFmtId="0" fontId="15" fillId="6" borderId="17" xfId="0" applyFont="1" applyFill="1" applyBorder="1" applyAlignment="1" applyProtection="1">
      <alignment horizontal="center" vertical="center"/>
      <protection locked="0"/>
    </xf>
    <xf numFmtId="164" fontId="3" fillId="6" borderId="16" xfId="4" applyNumberFormat="1" applyFont="1" applyFill="1" applyBorder="1" applyAlignment="1">
      <alignment horizontal="center" vertical="center"/>
    </xf>
    <xf numFmtId="164" fontId="17" fillId="6" borderId="32" xfId="4" applyNumberFormat="1" applyFont="1" applyFill="1" applyBorder="1" applyAlignment="1">
      <alignment horizontal="center" vertical="center"/>
    </xf>
    <xf numFmtId="0" fontId="15" fillId="6" borderId="33" xfId="0" applyFont="1" applyFill="1" applyBorder="1" applyAlignment="1" applyProtection="1">
      <alignment horizontal="center" vertical="center"/>
      <protection locked="0"/>
    </xf>
    <xf numFmtId="164" fontId="3" fillId="6" borderId="32" xfId="4" applyNumberFormat="1" applyFont="1" applyFill="1" applyBorder="1" applyAlignment="1">
      <alignment horizontal="center" vertical="center"/>
    </xf>
    <xf numFmtId="1" fontId="2" fillId="5" borderId="12" xfId="0" applyNumberFormat="1" applyFont="1" applyFill="1" applyBorder="1" applyAlignment="1" applyProtection="1">
      <alignment horizontal="center" vertical="center"/>
    </xf>
    <xf numFmtId="0" fontId="42" fillId="3" borderId="142" xfId="5" applyFont="1" applyFill="1" applyBorder="1" applyAlignment="1">
      <alignment horizontal="center" vertical="top" wrapText="1"/>
    </xf>
    <xf numFmtId="0" fontId="42" fillId="3" borderId="55" xfId="5" applyFont="1" applyFill="1" applyBorder="1" applyAlignment="1">
      <alignment horizontal="center" vertical="top" wrapText="1"/>
    </xf>
    <xf numFmtId="0" fontId="42" fillId="3" borderId="143" xfId="5" applyFont="1" applyFill="1" applyBorder="1" applyAlignment="1">
      <alignment horizontal="center" vertical="top" wrapText="1"/>
    </xf>
    <xf numFmtId="165" fontId="42" fillId="3" borderId="144" xfId="5" applyNumberFormat="1" applyFont="1" applyFill="1" applyBorder="1" applyAlignment="1">
      <alignment horizontal="center" vertical="top" wrapText="1"/>
    </xf>
    <xf numFmtId="0" fontId="41" fillId="3" borderId="54" xfId="5" applyFont="1" applyFill="1" applyBorder="1" applyAlignment="1">
      <alignment vertical="top" wrapText="1"/>
    </xf>
    <xf numFmtId="0" fontId="42" fillId="3" borderId="145" xfId="5" applyFont="1" applyFill="1" applyBorder="1" applyAlignment="1">
      <alignment horizontal="left" vertical="top" wrapText="1" indent="1"/>
    </xf>
    <xf numFmtId="0" fontId="41" fillId="6" borderId="55" xfId="5" applyFont="1" applyFill="1" applyBorder="1" applyAlignment="1">
      <alignment horizontal="left" vertical="top" wrapText="1"/>
    </xf>
    <xf numFmtId="0" fontId="41" fillId="6" borderId="55" xfId="5" applyFont="1" applyFill="1" applyBorder="1" applyAlignment="1">
      <alignment vertical="top" wrapText="1"/>
    </xf>
    <xf numFmtId="0" fontId="43" fillId="6" borderId="55" xfId="5" applyFont="1" applyFill="1" applyBorder="1" applyAlignment="1">
      <alignment horizontal="left" vertical="top" wrapText="1" indent="1"/>
    </xf>
    <xf numFmtId="0" fontId="43" fillId="0" borderId="146" xfId="5" applyFont="1" applyBorder="1" applyAlignment="1">
      <alignment horizontal="left" vertical="top" wrapText="1" indent="1"/>
    </xf>
    <xf numFmtId="0" fontId="41" fillId="0" borderId="146" xfId="5" applyFont="1" applyBorder="1" applyAlignment="1">
      <alignment horizontal="left" vertical="top" wrapText="1"/>
    </xf>
    <xf numFmtId="0" fontId="41" fillId="0" borderId="146" xfId="5" applyFont="1" applyBorder="1" applyAlignment="1">
      <alignment vertical="top" wrapText="1"/>
    </xf>
    <xf numFmtId="0" fontId="41" fillId="6" borderId="146" xfId="5" applyFont="1" applyFill="1" applyBorder="1" applyAlignment="1">
      <alignment horizontal="left" vertical="top" wrapText="1"/>
    </xf>
    <xf numFmtId="0" fontId="41" fillId="6" borderId="146" xfId="5" applyFont="1" applyFill="1" applyBorder="1" applyAlignment="1">
      <alignment vertical="top" wrapText="1"/>
    </xf>
    <xf numFmtId="0" fontId="43" fillId="6" borderId="146" xfId="5" applyFont="1" applyFill="1" applyBorder="1" applyAlignment="1">
      <alignment horizontal="left" vertical="top" wrapText="1" indent="1"/>
    </xf>
    <xf numFmtId="0" fontId="41" fillId="7" borderId="112" xfId="5" applyFont="1" applyFill="1" applyBorder="1" applyAlignment="1">
      <alignment vertical="top" wrapText="1"/>
    </xf>
    <xf numFmtId="2" fontId="2" fillId="5" borderId="12" xfId="0" applyNumberFormat="1" applyFont="1" applyFill="1" applyBorder="1" applyAlignment="1">
      <alignment horizontal="center" vertical="center"/>
    </xf>
    <xf numFmtId="2" fontId="16" fillId="6" borderId="13" xfId="0" applyNumberFormat="1" applyFont="1" applyFill="1" applyBorder="1" applyAlignment="1">
      <alignment horizontal="center" vertical="center"/>
    </xf>
    <xf numFmtId="2" fontId="15" fillId="6" borderId="14" xfId="0" applyNumberFormat="1" applyFont="1" applyFill="1" applyBorder="1" applyAlignment="1" applyProtection="1">
      <alignment horizontal="center" vertical="center"/>
      <protection locked="0"/>
    </xf>
    <xf numFmtId="2" fontId="2" fillId="6" borderId="13" xfId="0" applyNumberFormat="1" applyFont="1" applyFill="1" applyBorder="1" applyAlignment="1">
      <alignment horizontal="center" vertical="center"/>
    </xf>
    <xf numFmtId="0" fontId="42" fillId="3" borderId="81" xfId="5" applyFont="1" applyFill="1" applyBorder="1" applyAlignment="1">
      <alignment horizontal="left" vertical="top" wrapText="1" indent="1"/>
    </xf>
    <xf numFmtId="0" fontId="44" fillId="3" borderId="81" xfId="5" applyFont="1" applyFill="1" applyBorder="1" applyAlignment="1">
      <alignment horizontal="left" vertical="top" wrapText="1"/>
    </xf>
    <xf numFmtId="0" fontId="44" fillId="3" borderId="81" xfId="5" applyFont="1" applyFill="1" applyBorder="1" applyAlignment="1">
      <alignment vertical="top" wrapText="1"/>
    </xf>
    <xf numFmtId="165" fontId="42" fillId="3" borderId="81" xfId="5" applyNumberFormat="1" applyFont="1" applyFill="1" applyBorder="1" applyAlignment="1">
      <alignment horizontal="center" vertical="top" wrapText="1"/>
    </xf>
    <xf numFmtId="0" fontId="41" fillId="7" borderId="112" xfId="5" applyFont="1" applyFill="1" applyBorder="1" applyAlignment="1">
      <alignment horizontal="left" vertical="top" wrapText="1"/>
    </xf>
    <xf numFmtId="0" fontId="41" fillId="0" borderId="54" xfId="5" applyFont="1" applyBorder="1" applyAlignment="1">
      <alignment horizontal="center" vertical="center" wrapText="1"/>
    </xf>
    <xf numFmtId="0" fontId="41" fillId="0" borderId="55" xfId="5" applyFont="1" applyBorder="1" applyAlignment="1">
      <alignment horizontal="center" vertical="center" wrapText="1"/>
    </xf>
    <xf numFmtId="0" fontId="41" fillId="0" borderId="81" xfId="5" applyFont="1" applyBorder="1" applyAlignment="1">
      <alignment horizontal="center" vertical="center" wrapText="1"/>
    </xf>
    <xf numFmtId="0" fontId="43" fillId="0" borderId="55" xfId="5" applyFont="1" applyBorder="1" applyAlignment="1">
      <alignment horizontal="center" vertical="center" textRotation="90" wrapText="1"/>
    </xf>
    <xf numFmtId="0" fontId="43" fillId="0" borderId="81" xfId="5" applyFont="1" applyBorder="1" applyAlignment="1">
      <alignment horizontal="center" vertical="center" textRotation="90" wrapText="1"/>
    </xf>
    <xf numFmtId="165" fontId="14" fillId="3" borderId="113" xfId="0" applyNumberFormat="1" applyFont="1" applyFill="1" applyBorder="1" applyAlignment="1">
      <alignment horizontal="center" vertical="center" wrapText="1"/>
    </xf>
    <xf numFmtId="165" fontId="14" fillId="3" borderId="114" xfId="0" applyNumberFormat="1" applyFont="1" applyFill="1" applyBorder="1" applyAlignment="1">
      <alignment horizontal="center" vertical="center" wrapText="1"/>
    </xf>
    <xf numFmtId="165" fontId="14" fillId="3" borderId="115" xfId="0" applyNumberFormat="1" applyFont="1" applyFill="1" applyBorder="1" applyAlignment="1">
      <alignment horizontal="center" vertical="center" wrapText="1"/>
    </xf>
    <xf numFmtId="0" fontId="14" fillId="3" borderId="140" xfId="0" applyFont="1" applyFill="1" applyBorder="1" applyAlignment="1">
      <alignment horizontal="center" vertical="center" wrapText="1"/>
    </xf>
    <xf numFmtId="0" fontId="14" fillId="3" borderId="60" xfId="0" applyFont="1" applyFill="1" applyBorder="1" applyAlignment="1">
      <alignment horizontal="center" vertical="center" wrapText="1"/>
    </xf>
    <xf numFmtId="0" fontId="14" fillId="3" borderId="141" xfId="0" applyFont="1" applyFill="1" applyBorder="1" applyAlignment="1">
      <alignment horizontal="center" vertical="center" wrapText="1"/>
    </xf>
    <xf numFmtId="0" fontId="2" fillId="0" borderId="54" xfId="2" applyFont="1" applyFill="1" applyBorder="1" applyAlignment="1" applyProtection="1">
      <alignment horizontal="center" vertical="center" wrapText="1"/>
      <protection locked="0"/>
    </xf>
    <xf numFmtId="0" fontId="2" fillId="0" borderId="55" xfId="2" applyFont="1" applyFill="1" applyBorder="1" applyAlignment="1" applyProtection="1">
      <alignment horizontal="center" vertical="center"/>
      <protection locked="0"/>
    </xf>
    <xf numFmtId="0" fontId="2" fillId="0" borderId="81" xfId="2" applyFont="1" applyFill="1" applyBorder="1" applyAlignment="1" applyProtection="1">
      <alignment horizontal="center" vertical="center"/>
      <protection locked="0"/>
    </xf>
    <xf numFmtId="0" fontId="14" fillId="3" borderId="121" xfId="0" applyFont="1" applyFill="1" applyBorder="1" applyAlignment="1">
      <alignment horizontal="left" vertical="center" wrapText="1" indent="1"/>
    </xf>
    <xf numFmtId="0" fontId="14" fillId="3" borderId="122" xfId="0" applyFont="1" applyFill="1" applyBorder="1" applyAlignment="1">
      <alignment horizontal="left" vertical="center" wrapText="1" indent="1"/>
    </xf>
    <xf numFmtId="0" fontId="14" fillId="3" borderId="123" xfId="0" applyFont="1" applyFill="1" applyBorder="1" applyAlignment="1">
      <alignment horizontal="left" vertical="center" wrapText="1" indent="1"/>
    </xf>
    <xf numFmtId="0" fontId="14" fillId="3" borderId="131" xfId="0" applyFont="1" applyFill="1" applyBorder="1" applyAlignment="1">
      <alignment horizontal="center" vertical="center" wrapText="1"/>
    </xf>
    <xf numFmtId="0" fontId="14" fillId="3" borderId="132" xfId="0" applyFont="1" applyFill="1" applyBorder="1" applyAlignment="1">
      <alignment horizontal="center" vertical="center" wrapText="1"/>
    </xf>
    <xf numFmtId="0" fontId="14" fillId="3" borderId="133" xfId="0" applyFont="1" applyFill="1" applyBorder="1" applyAlignment="1">
      <alignment horizontal="center" vertical="center" wrapText="1"/>
    </xf>
    <xf numFmtId="14" fontId="14" fillId="3" borderId="137" xfId="0" applyNumberFormat="1" applyFont="1" applyFill="1" applyBorder="1" applyAlignment="1">
      <alignment horizontal="left" vertical="center" wrapText="1" indent="1"/>
    </xf>
    <xf numFmtId="14" fontId="14" fillId="3" borderId="138" xfId="0" applyNumberFormat="1" applyFont="1" applyFill="1" applyBorder="1" applyAlignment="1">
      <alignment horizontal="left" vertical="center" wrapText="1" indent="1"/>
    </xf>
    <xf numFmtId="14" fontId="14" fillId="3" borderId="139" xfId="0" applyNumberFormat="1" applyFont="1" applyFill="1" applyBorder="1" applyAlignment="1">
      <alignment horizontal="left" vertical="center" wrapText="1" indent="1"/>
    </xf>
    <xf numFmtId="0" fontId="9" fillId="6" borderId="52" xfId="1" applyFont="1" applyFill="1" applyBorder="1" applyAlignment="1" applyProtection="1">
      <alignment horizontal="left" vertical="center"/>
      <protection locked="0" hidden="1"/>
    </xf>
    <xf numFmtId="0" fontId="9" fillId="6" borderId="53" xfId="1" applyFont="1" applyFill="1" applyBorder="1" applyAlignment="1" applyProtection="1">
      <alignment horizontal="left" vertical="center"/>
      <protection locked="0" hidden="1"/>
    </xf>
    <xf numFmtId="0" fontId="9" fillId="0" borderId="52" xfId="1" applyFont="1" applyBorder="1" applyAlignment="1" applyProtection="1">
      <alignment horizontal="left" vertical="center" wrapText="1"/>
      <protection locked="0" hidden="1"/>
    </xf>
    <xf numFmtId="0" fontId="9" fillId="0" borderId="53" xfId="1" applyFont="1" applyBorder="1" applyAlignment="1" applyProtection="1">
      <alignment horizontal="left" vertical="center" wrapText="1"/>
      <protection locked="0" hidden="1"/>
    </xf>
    <xf numFmtId="0" fontId="9" fillId="0" borderId="52" xfId="1" applyFont="1" applyBorder="1" applyAlignment="1" applyProtection="1">
      <alignment horizontal="left" vertical="center"/>
      <protection locked="0" hidden="1"/>
    </xf>
    <xf numFmtId="0" fontId="9" fillId="0" borderId="53" xfId="1" applyFont="1" applyBorder="1" applyAlignment="1" applyProtection="1">
      <alignment horizontal="left" vertical="center"/>
      <protection locked="0" hidden="1"/>
    </xf>
    <xf numFmtId="0" fontId="4" fillId="0" borderId="52" xfId="1" applyFont="1" applyBorder="1" applyAlignment="1" applyProtection="1">
      <alignment horizontal="left" vertical="center"/>
      <protection locked="0" hidden="1"/>
    </xf>
    <xf numFmtId="0" fontId="4" fillId="6" borderId="47" xfId="1" applyFont="1" applyFill="1" applyBorder="1" applyAlignment="1" applyProtection="1">
      <alignment horizontal="left" vertical="center"/>
      <protection locked="0" hidden="1"/>
    </xf>
    <xf numFmtId="0" fontId="9" fillId="6" borderId="111" xfId="1" applyFont="1" applyFill="1" applyBorder="1" applyAlignment="1" applyProtection="1">
      <alignment horizontal="left" vertical="center"/>
      <protection locked="0" hidden="1"/>
    </xf>
    <xf numFmtId="0" fontId="2" fillId="0" borderId="86" xfId="2" applyFont="1" applyFill="1" applyBorder="1" applyAlignment="1" applyProtection="1">
      <alignment horizontal="left" vertical="center" wrapText="1" indent="1"/>
      <protection locked="0"/>
    </xf>
    <xf numFmtId="0" fontId="2" fillId="0" borderId="6" xfId="2" applyFont="1" applyFill="1" applyBorder="1" applyAlignment="1" applyProtection="1">
      <alignment horizontal="left" vertical="center" wrapText="1" indent="1"/>
      <protection locked="0"/>
    </xf>
    <xf numFmtId="0" fontId="2" fillId="0" borderId="7" xfId="2" applyFont="1" applyFill="1" applyBorder="1" applyAlignment="1" applyProtection="1">
      <alignment horizontal="left" vertical="center" wrapText="1" indent="1"/>
      <protection locked="0"/>
    </xf>
    <xf numFmtId="0" fontId="9" fillId="0" borderId="65" xfId="1" applyFont="1" applyBorder="1" applyAlignment="1" applyProtection="1">
      <alignment horizontal="left" vertical="center"/>
      <protection locked="0" hidden="1"/>
    </xf>
    <xf numFmtId="0" fontId="9" fillId="0" borderId="66" xfId="1" applyFont="1" applyBorder="1" applyAlignment="1" applyProtection="1">
      <alignment horizontal="left" vertical="center"/>
      <protection locked="0" hidden="1"/>
    </xf>
    <xf numFmtId="0" fontId="9" fillId="4" borderId="50" xfId="1" applyFont="1" applyFill="1" applyBorder="1" applyAlignment="1" applyProtection="1">
      <alignment horizontal="left" vertical="center"/>
      <protection locked="0" hidden="1"/>
    </xf>
    <xf numFmtId="0" fontId="9" fillId="4" borderId="51" xfId="1" applyFont="1" applyFill="1" applyBorder="1" applyAlignment="1" applyProtection="1">
      <alignment horizontal="left" vertical="center"/>
      <protection locked="0" hidden="1"/>
    </xf>
    <xf numFmtId="0" fontId="9" fillId="4" borderId="52" xfId="1" applyFont="1" applyFill="1" applyBorder="1" applyAlignment="1" applyProtection="1">
      <alignment horizontal="left" vertical="center"/>
      <protection locked="0" hidden="1"/>
    </xf>
    <xf numFmtId="0" fontId="9" fillId="4" borderId="53" xfId="1" applyFont="1" applyFill="1" applyBorder="1" applyAlignment="1" applyProtection="1">
      <alignment horizontal="left" vertical="center"/>
      <protection locked="0" hidden="1"/>
    </xf>
    <xf numFmtId="0" fontId="9" fillId="4" borderId="69" xfId="1" applyFont="1" applyFill="1" applyBorder="1" applyAlignment="1" applyProtection="1">
      <alignment horizontal="left" vertical="center"/>
      <protection locked="0" hidden="1"/>
    </xf>
    <xf numFmtId="0" fontId="9" fillId="4" borderId="70" xfId="1" applyFont="1" applyFill="1" applyBorder="1" applyAlignment="1" applyProtection="1">
      <alignment horizontal="left" vertical="center"/>
      <protection locked="0" hidden="1"/>
    </xf>
    <xf numFmtId="164" fontId="11" fillId="0" borderId="112" xfId="4" applyNumberFormat="1" applyFont="1" applyFill="1" applyBorder="1" applyAlignment="1" applyProtection="1">
      <alignment horizontal="left" vertical="center" wrapText="1"/>
      <protection locked="0"/>
    </xf>
    <xf numFmtId="0" fontId="14" fillId="3" borderId="128" xfId="0" applyFont="1" applyFill="1" applyBorder="1" applyAlignment="1">
      <alignment horizontal="left" vertical="center" wrapText="1" indent="1"/>
    </xf>
    <xf numFmtId="0" fontId="14" fillId="3" borderId="129" xfId="0" applyFont="1" applyFill="1" applyBorder="1" applyAlignment="1">
      <alignment horizontal="left" vertical="center" wrapText="1" indent="1"/>
    </xf>
    <xf numFmtId="0" fontId="14" fillId="3" borderId="130" xfId="0" applyFont="1" applyFill="1" applyBorder="1" applyAlignment="1">
      <alignment horizontal="left" vertical="center" wrapText="1" indent="1"/>
    </xf>
    <xf numFmtId="0" fontId="2" fillId="0" borderId="95" xfId="2" applyFont="1" applyBorder="1" applyAlignment="1" applyProtection="1">
      <alignment horizontal="left" vertical="center" wrapText="1" indent="1"/>
      <protection locked="0"/>
    </xf>
    <xf numFmtId="0" fontId="2" fillId="0" borderId="67" xfId="2" applyFont="1" applyBorder="1" applyAlignment="1" applyProtection="1">
      <alignment horizontal="left" vertical="center" wrapText="1" indent="1"/>
      <protection locked="0"/>
    </xf>
    <xf numFmtId="0" fontId="2" fillId="0" borderId="68" xfId="2" applyFont="1" applyBorder="1" applyAlignment="1" applyProtection="1">
      <alignment horizontal="left" vertical="center" wrapText="1" indent="1"/>
      <protection locked="0"/>
    </xf>
    <xf numFmtId="0" fontId="9" fillId="0" borderId="50" xfId="1" applyFont="1" applyBorder="1" applyAlignment="1" applyProtection="1">
      <alignment vertical="center"/>
      <protection locked="0" hidden="1"/>
    </xf>
    <xf numFmtId="0" fontId="9" fillId="0" borderId="51" xfId="1" applyFont="1" applyBorder="1" applyAlignment="1" applyProtection="1">
      <alignment vertical="center"/>
      <protection locked="0" hidden="1"/>
    </xf>
    <xf numFmtId="0" fontId="9" fillId="4" borderId="71" xfId="1" applyFont="1" applyFill="1" applyBorder="1" applyAlignment="1" applyProtection="1">
      <alignment horizontal="left" vertical="center"/>
      <protection locked="0" hidden="1"/>
    </xf>
    <xf numFmtId="0" fontId="9" fillId="4" borderId="72" xfId="1" applyFont="1" applyFill="1" applyBorder="1" applyAlignment="1" applyProtection="1">
      <alignment horizontal="left" vertical="center"/>
      <protection locked="0" hidden="1"/>
    </xf>
    <xf numFmtId="0" fontId="19" fillId="3" borderId="94" xfId="1" applyFont="1" applyFill="1" applyBorder="1" applyAlignment="1" applyProtection="1">
      <alignment horizontal="left" vertical="center" wrapText="1"/>
      <protection locked="0" hidden="1"/>
    </xf>
    <xf numFmtId="0" fontId="11" fillId="2" borderId="73" xfId="3" applyFont="1" applyFill="1" applyBorder="1" applyAlignment="1" applyProtection="1">
      <alignment horizontal="center" vertical="center"/>
      <protection locked="0"/>
    </xf>
    <xf numFmtId="0" fontId="11" fillId="0" borderId="74" xfId="0" applyFont="1" applyBorder="1" applyAlignment="1">
      <alignment horizontal="center" vertical="center"/>
    </xf>
    <xf numFmtId="0" fontId="12" fillId="2" borderId="58" xfId="3" applyFont="1" applyFill="1" applyBorder="1" applyAlignment="1" applyProtection="1">
      <alignment horizontal="center" vertical="center"/>
      <protection locked="0"/>
    </xf>
    <xf numFmtId="0" fontId="12" fillId="2" borderId="59" xfId="3" applyFont="1" applyFill="1" applyBorder="1" applyAlignment="1" applyProtection="1">
      <alignment horizontal="center" vertical="center"/>
      <protection locked="0"/>
    </xf>
    <xf numFmtId="0" fontId="12" fillId="2" borderId="63" xfId="3" applyFont="1" applyFill="1" applyBorder="1" applyAlignment="1" applyProtection="1">
      <alignment horizontal="center" vertical="center"/>
      <protection locked="0"/>
    </xf>
    <xf numFmtId="0" fontId="2" fillId="2" borderId="54" xfId="0" applyFont="1" applyFill="1" applyBorder="1" applyAlignment="1">
      <alignment horizontal="center" vertical="center"/>
    </xf>
    <xf numFmtId="0" fontId="0" fillId="2" borderId="55" xfId="0" applyFill="1" applyBorder="1" applyAlignment="1">
      <alignment horizontal="center" vertical="center"/>
    </xf>
    <xf numFmtId="0" fontId="0" fillId="2" borderId="81" xfId="0" applyFill="1" applyBorder="1" applyAlignment="1">
      <alignment horizontal="center" vertical="center"/>
    </xf>
    <xf numFmtId="0" fontId="11" fillId="2" borderId="5" xfId="3" applyFont="1" applyFill="1" applyBorder="1" applyAlignment="1" applyProtection="1">
      <alignment horizontal="center" vertical="center"/>
      <protection locked="0"/>
    </xf>
    <xf numFmtId="0" fontId="11" fillId="2" borderId="42" xfId="3" applyFont="1" applyFill="1" applyBorder="1" applyAlignment="1" applyProtection="1">
      <alignment horizontal="center" vertical="center"/>
      <protection locked="0"/>
    </xf>
    <xf numFmtId="0" fontId="11" fillId="2" borderId="64" xfId="3" applyFont="1" applyFill="1" applyBorder="1" applyAlignment="1" applyProtection="1">
      <alignment horizontal="center" vertical="center"/>
      <protection locked="0"/>
    </xf>
    <xf numFmtId="0" fontId="11" fillId="2" borderId="62" xfId="3" applyFont="1" applyFill="1" applyBorder="1" applyAlignment="1" applyProtection="1">
      <alignment horizontal="center" vertical="center"/>
      <protection locked="0"/>
    </xf>
    <xf numFmtId="0" fontId="11" fillId="2" borderId="84" xfId="3" applyFont="1" applyFill="1" applyBorder="1" applyAlignment="1" applyProtection="1">
      <alignment horizontal="center" vertical="center"/>
      <protection locked="0"/>
    </xf>
    <xf numFmtId="0" fontId="11" fillId="2" borderId="82" xfId="3" applyFont="1" applyFill="1" applyBorder="1" applyAlignment="1" applyProtection="1">
      <alignment horizontal="center" vertical="center"/>
      <protection locked="0"/>
    </xf>
    <xf numFmtId="0" fontId="11" fillId="2" borderId="83" xfId="3" applyFont="1" applyFill="1" applyBorder="1" applyAlignment="1" applyProtection="1">
      <alignment horizontal="center" vertical="center"/>
      <protection locked="0"/>
    </xf>
    <xf numFmtId="0" fontId="11" fillId="2" borderId="85" xfId="3" applyFont="1" applyFill="1" applyBorder="1" applyAlignment="1" applyProtection="1">
      <alignment horizontal="center" vertical="center"/>
      <protection locked="0"/>
    </xf>
    <xf numFmtId="0" fontId="11" fillId="2" borderId="56" xfId="3" applyFont="1" applyFill="1" applyBorder="1" applyAlignment="1" applyProtection="1">
      <alignment horizontal="center" vertical="center"/>
      <protection locked="0"/>
    </xf>
    <xf numFmtId="0" fontId="11" fillId="2" borderId="97" xfId="3" applyFont="1" applyFill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left" vertical="center" wrapText="1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0" borderId="45" xfId="0" applyFont="1" applyBorder="1" applyAlignment="1" applyProtection="1">
      <alignment horizontal="left" vertical="center" wrapText="1"/>
      <protection locked="0"/>
    </xf>
    <xf numFmtId="0" fontId="2" fillId="0" borderId="48" xfId="0" applyFont="1" applyBorder="1" applyAlignment="1" applyProtection="1">
      <alignment horizontal="left" vertical="center" wrapText="1"/>
      <protection locked="0"/>
    </xf>
    <xf numFmtId="0" fontId="2" fillId="0" borderId="102" xfId="0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98" xfId="0" applyFont="1" applyBorder="1" applyAlignment="1" applyProtection="1">
      <alignment horizontal="left" vertical="center" wrapText="1"/>
      <protection locked="0"/>
    </xf>
    <xf numFmtId="0" fontId="11" fillId="2" borderId="43" xfId="3" applyFont="1" applyFill="1" applyBorder="1" applyAlignment="1" applyProtection="1">
      <alignment horizontal="center" vertical="center"/>
      <protection locked="0"/>
    </xf>
    <xf numFmtId="0" fontId="11" fillId="2" borderId="92" xfId="3" applyFont="1" applyFill="1" applyBorder="1" applyAlignment="1" applyProtection="1">
      <alignment horizontal="center" vertical="center"/>
      <protection locked="0"/>
    </xf>
    <xf numFmtId="0" fontId="11" fillId="2" borderId="7" xfId="3" applyFont="1" applyFill="1" applyBorder="1" applyAlignment="1" applyProtection="1">
      <alignment horizontal="center" vertical="center" wrapText="1"/>
      <protection locked="0"/>
    </xf>
    <xf numFmtId="0" fontId="11" fillId="2" borderId="57" xfId="3" applyFont="1" applyFill="1" applyBorder="1" applyAlignment="1" applyProtection="1">
      <alignment horizontal="center" vertical="center"/>
      <protection locked="0"/>
    </xf>
    <xf numFmtId="0" fontId="11" fillId="2" borderId="100" xfId="3" applyFont="1" applyFill="1" applyBorder="1" applyAlignment="1" applyProtection="1">
      <alignment horizontal="center" vertical="center"/>
      <protection locked="0"/>
    </xf>
    <xf numFmtId="0" fontId="11" fillId="2" borderId="90" xfId="3" applyFont="1" applyFill="1" applyBorder="1" applyAlignment="1" applyProtection="1">
      <alignment horizontal="center" vertical="center"/>
      <protection locked="0"/>
    </xf>
    <xf numFmtId="0" fontId="11" fillId="2" borderId="101" xfId="3" applyFont="1" applyFill="1" applyBorder="1" applyAlignment="1" applyProtection="1">
      <alignment horizontal="center" vertical="center"/>
      <protection locked="0"/>
    </xf>
    <xf numFmtId="0" fontId="11" fillId="2" borderId="8" xfId="3" applyFont="1" applyFill="1" applyBorder="1" applyAlignment="1" applyProtection="1">
      <alignment horizontal="center" vertical="center"/>
      <protection locked="0"/>
    </xf>
    <xf numFmtId="0" fontId="11" fillId="2" borderId="0" xfId="3" applyFont="1" applyFill="1" applyBorder="1" applyAlignment="1" applyProtection="1">
      <alignment horizontal="center" vertical="center"/>
      <protection locked="0"/>
    </xf>
    <xf numFmtId="0" fontId="11" fillId="2" borderId="98" xfId="3" applyFont="1" applyFill="1" applyBorder="1" applyAlignment="1" applyProtection="1">
      <alignment horizontal="center" vertical="center"/>
      <protection locked="0"/>
    </xf>
    <xf numFmtId="0" fontId="11" fillId="2" borderId="107" xfId="3" applyFont="1" applyFill="1" applyBorder="1" applyAlignment="1" applyProtection="1">
      <alignment horizontal="center" vertical="center" wrapText="1"/>
      <protection locked="0"/>
    </xf>
    <xf numFmtId="0" fontId="11" fillId="2" borderId="91" xfId="3" applyFont="1" applyFill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left" vertical="center" wrapText="1"/>
      <protection locked="0"/>
    </xf>
    <xf numFmtId="0" fontId="2" fillId="0" borderId="40" xfId="0" applyFont="1" applyBorder="1" applyAlignment="1" applyProtection="1">
      <alignment horizontal="left" vertical="center" wrapText="1"/>
      <protection locked="0"/>
    </xf>
    <xf numFmtId="0" fontId="2" fillId="0" borderId="41" xfId="0" applyFont="1" applyBorder="1" applyAlignment="1" applyProtection="1">
      <alignment horizontal="left" vertical="center" wrapText="1"/>
      <protection locked="0"/>
    </xf>
    <xf numFmtId="0" fontId="2" fillId="0" borderId="47" xfId="0" applyFont="1" applyBorder="1" applyAlignment="1" applyProtection="1">
      <alignment horizontal="left" vertical="center" wrapText="1"/>
      <protection locked="0"/>
    </xf>
    <xf numFmtId="0" fontId="2" fillId="0" borderId="99" xfId="0" applyFont="1" applyBorder="1" applyAlignment="1" applyProtection="1">
      <alignment horizontal="left" vertical="center" wrapText="1"/>
      <protection locked="0"/>
    </xf>
    <xf numFmtId="0" fontId="2" fillId="0" borderId="6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96" xfId="0" applyFont="1" applyBorder="1" applyAlignment="1" applyProtection="1">
      <alignment horizontal="left" vertical="center" wrapText="1"/>
      <protection locked="0"/>
    </xf>
    <xf numFmtId="0" fontId="2" fillId="0" borderId="88" xfId="0" applyFont="1" applyBorder="1" applyAlignment="1" applyProtection="1">
      <alignment horizontal="left" vertical="center" wrapText="1"/>
      <protection locked="0"/>
    </xf>
    <xf numFmtId="0" fontId="2" fillId="0" borderId="89" xfId="0" applyFont="1" applyBorder="1" applyAlignment="1" applyProtection="1">
      <alignment horizontal="left" vertical="center" wrapText="1"/>
      <protection locked="0"/>
    </xf>
    <xf numFmtId="0" fontId="2" fillId="0" borderId="87" xfId="0" applyFont="1" applyBorder="1" applyAlignment="1" applyProtection="1">
      <alignment horizontal="left" vertical="center" wrapText="1"/>
      <protection locked="0"/>
    </xf>
    <xf numFmtId="0" fontId="2" fillId="0" borderId="103" xfId="0" applyFont="1" applyBorder="1" applyAlignment="1" applyProtection="1">
      <alignment horizontal="left" vertical="center" wrapText="1"/>
      <protection locked="0"/>
    </xf>
    <xf numFmtId="0" fontId="27" fillId="0" borderId="43" xfId="6" applyFont="1" applyBorder="1" applyAlignment="1">
      <alignment vertical="top" wrapText="1"/>
    </xf>
    <xf numFmtId="0" fontId="27" fillId="0" borderId="126" xfId="7" applyFont="1" applyBorder="1" applyAlignment="1">
      <alignment vertical="top" wrapText="1"/>
    </xf>
    <xf numFmtId="0" fontId="27" fillId="0" borderId="107" xfId="7" applyFont="1" applyBorder="1" applyAlignment="1">
      <alignment vertical="top" wrapText="1"/>
    </xf>
    <xf numFmtId="0" fontId="27" fillId="0" borderId="126" xfId="6" applyFont="1" applyBorder="1" applyAlignment="1">
      <alignment vertical="top" wrapText="1"/>
    </xf>
    <xf numFmtId="0" fontId="27" fillId="0" borderId="126" xfId="6" applyFont="1" applyBorder="1" applyAlignment="1">
      <alignment horizontal="left" wrapText="1"/>
    </xf>
    <xf numFmtId="0" fontId="27" fillId="0" borderId="126" xfId="7" applyFont="1" applyBorder="1" applyAlignment="1">
      <alignment wrapText="1"/>
    </xf>
    <xf numFmtId="38" fontId="31" fillId="0" borderId="126" xfId="8" applyFont="1" applyBorder="1" applyAlignment="1">
      <alignment horizontal="center" vertical="top" wrapText="1"/>
    </xf>
    <xf numFmtId="0" fontId="29" fillId="0" borderId="126" xfId="6" applyFont="1" applyBorder="1" applyAlignment="1">
      <alignment vertical="top" wrapText="1"/>
    </xf>
    <xf numFmtId="0" fontId="31" fillId="0" borderId="43" xfId="6" applyFont="1" applyBorder="1" applyAlignment="1">
      <alignment horizontal="center" vertical="center"/>
    </xf>
    <xf numFmtId="0" fontId="31" fillId="0" borderId="107" xfId="6" applyFont="1" applyBorder="1" applyAlignment="1">
      <alignment horizontal="center" vertical="center"/>
    </xf>
    <xf numFmtId="0" fontId="31" fillId="0" borderId="43" xfId="6" applyFont="1" applyBorder="1" applyAlignment="1">
      <alignment horizontal="center" vertical="center" wrapText="1"/>
    </xf>
    <xf numFmtId="0" fontId="31" fillId="0" borderId="126" xfId="6" applyFont="1" applyBorder="1" applyAlignment="1">
      <alignment horizontal="center" vertical="center" wrapText="1"/>
    </xf>
    <xf numFmtId="0" fontId="31" fillId="0" borderId="107" xfId="6" applyFont="1" applyBorder="1" applyAlignment="1">
      <alignment horizontal="center" vertical="center" wrapText="1"/>
    </xf>
    <xf numFmtId="0" fontId="27" fillId="0" borderId="124" xfId="6" applyFont="1" applyBorder="1" applyAlignment="1">
      <alignment horizontal="center" vertical="center"/>
    </xf>
    <xf numFmtId="0" fontId="27" fillId="0" borderId="86" xfId="6" applyFont="1" applyBorder="1" applyAlignment="1">
      <alignment horizontal="center" vertical="center"/>
    </xf>
    <xf numFmtId="0" fontId="27" fillId="0" borderId="43" xfId="6" applyFont="1" applyBorder="1" applyAlignment="1">
      <alignment horizontal="center" vertical="center"/>
    </xf>
    <xf numFmtId="0" fontId="27" fillId="0" borderId="126" xfId="6" applyFont="1" applyBorder="1" applyAlignment="1">
      <alignment horizontal="center" vertical="center"/>
    </xf>
    <xf numFmtId="0" fontId="27" fillId="0" borderId="107" xfId="6" applyFont="1" applyBorder="1" applyAlignment="1">
      <alignment horizontal="center" vertical="center"/>
    </xf>
    <xf numFmtId="0" fontId="27" fillId="0" borderId="43" xfId="6" applyFont="1" applyBorder="1" applyAlignment="1">
      <alignment horizontal="center" vertical="center" wrapText="1"/>
    </xf>
    <xf numFmtId="14" fontId="14" fillId="3" borderId="81" xfId="0" applyNumberFormat="1" applyFont="1" applyFill="1" applyBorder="1" applyAlignment="1">
      <alignment horizontal="center" vertical="center" wrapText="1"/>
    </xf>
    <xf numFmtId="0" fontId="14" fillId="3" borderId="81" xfId="0" applyFont="1" applyFill="1" applyBorder="1" applyAlignment="1">
      <alignment horizontal="center" vertical="center" wrapText="1"/>
    </xf>
    <xf numFmtId="0" fontId="14" fillId="3" borderId="116" xfId="0" applyFont="1" applyFill="1" applyBorder="1" applyAlignment="1">
      <alignment horizontal="left" vertical="center" wrapText="1" indent="1"/>
    </xf>
    <xf numFmtId="0" fontId="14" fillId="3" borderId="117" xfId="0" applyFont="1" applyFill="1" applyBorder="1" applyAlignment="1">
      <alignment horizontal="left" vertical="center" wrapText="1" indent="1"/>
    </xf>
    <xf numFmtId="0" fontId="14" fillId="3" borderId="118" xfId="0" applyFont="1" applyFill="1" applyBorder="1" applyAlignment="1">
      <alignment horizontal="left" vertical="center" wrapText="1" indent="1"/>
    </xf>
    <xf numFmtId="0" fontId="14" fillId="3" borderId="75" xfId="0" applyFont="1" applyFill="1" applyBorder="1" applyAlignment="1">
      <alignment horizontal="left" vertical="center" wrapText="1" indent="1"/>
    </xf>
    <xf numFmtId="0" fontId="14" fillId="3" borderId="76" xfId="0" applyFont="1" applyFill="1" applyBorder="1" applyAlignment="1">
      <alignment horizontal="left" vertical="center" wrapText="1" indent="1"/>
    </xf>
    <xf numFmtId="0" fontId="14" fillId="3" borderId="77" xfId="0" applyFont="1" applyFill="1" applyBorder="1" applyAlignment="1">
      <alignment horizontal="left" vertical="center" wrapText="1" indent="1"/>
    </xf>
    <xf numFmtId="14" fontId="14" fillId="3" borderId="78" xfId="0" applyNumberFormat="1" applyFont="1" applyFill="1" applyBorder="1" applyAlignment="1">
      <alignment horizontal="left" vertical="center" wrapText="1" indent="1"/>
    </xf>
    <xf numFmtId="0" fontId="14" fillId="3" borderId="79" xfId="0" applyFont="1" applyFill="1" applyBorder="1" applyAlignment="1">
      <alignment horizontal="left" vertical="center" wrapText="1" indent="1"/>
    </xf>
    <xf numFmtId="0" fontId="14" fillId="3" borderId="80" xfId="0" applyFont="1" applyFill="1" applyBorder="1" applyAlignment="1">
      <alignment horizontal="left" vertical="center" wrapText="1" indent="1"/>
    </xf>
    <xf numFmtId="164" fontId="11" fillId="0" borderId="112" xfId="4" applyNumberFormat="1" applyFont="1" applyFill="1" applyBorder="1" applyAlignment="1">
      <alignment horizontal="left" vertical="center" wrapText="1"/>
    </xf>
    <xf numFmtId="0" fontId="14" fillId="3" borderId="113" xfId="0" applyFont="1" applyFill="1" applyBorder="1" applyAlignment="1">
      <alignment horizontal="center" vertical="center" wrapText="1"/>
    </xf>
    <xf numFmtId="0" fontId="14" fillId="3" borderId="114" xfId="0" applyFont="1" applyFill="1" applyBorder="1" applyAlignment="1">
      <alignment horizontal="center" vertical="center" wrapText="1"/>
    </xf>
    <xf numFmtId="0" fontId="14" fillId="3" borderId="120" xfId="0" applyFont="1" applyFill="1" applyBorder="1" applyAlignment="1">
      <alignment horizontal="center" vertical="center" wrapText="1"/>
    </xf>
    <xf numFmtId="14" fontId="14" fillId="3" borderId="78" xfId="0" applyNumberFormat="1" applyFont="1" applyFill="1" applyBorder="1" applyAlignment="1">
      <alignment horizontal="center" vertical="center" wrapText="1"/>
    </xf>
    <xf numFmtId="0" fontId="14" fillId="3" borderId="79" xfId="0" applyFont="1" applyFill="1" applyBorder="1" applyAlignment="1">
      <alignment horizontal="center" vertical="center" wrapText="1"/>
    </xf>
    <xf numFmtId="0" fontId="14" fillId="3" borderId="80" xfId="0" applyFont="1" applyFill="1" applyBorder="1" applyAlignment="1">
      <alignment horizontal="center" vertical="center" wrapText="1"/>
    </xf>
    <xf numFmtId="0" fontId="14" fillId="3" borderId="116" xfId="0" applyFont="1" applyFill="1" applyBorder="1" applyAlignment="1">
      <alignment horizontal="center" vertical="center" wrapText="1"/>
    </xf>
    <xf numFmtId="0" fontId="14" fillId="3" borderId="117" xfId="0" applyFont="1" applyFill="1" applyBorder="1" applyAlignment="1">
      <alignment horizontal="center" vertical="center" wrapText="1"/>
    </xf>
    <xf numFmtId="0" fontId="14" fillId="3" borderId="119" xfId="0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14" fillId="3" borderId="121" xfId="0" applyFont="1" applyFill="1" applyBorder="1" applyAlignment="1">
      <alignment horizontal="center" vertical="center" wrapText="1"/>
    </xf>
    <xf numFmtId="0" fontId="14" fillId="3" borderId="122" xfId="0" applyFont="1" applyFill="1" applyBorder="1" applyAlignment="1">
      <alignment horizontal="center" vertical="center" wrapText="1"/>
    </xf>
    <xf numFmtId="0" fontId="14" fillId="3" borderId="123" xfId="0" applyFont="1" applyFill="1" applyBorder="1" applyAlignment="1">
      <alignment horizontal="center" vertical="center" wrapText="1"/>
    </xf>
    <xf numFmtId="0" fontId="2" fillId="0" borderId="48" xfId="0" applyFont="1" applyBorder="1" applyAlignment="1">
      <alignment horizontal="left" vertical="center" wrapText="1"/>
    </xf>
    <xf numFmtId="0" fontId="2" fillId="0" borderId="102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99" xfId="0" applyFont="1" applyBorder="1" applyAlignment="1">
      <alignment horizontal="left" vertical="center" wrapText="1"/>
    </xf>
    <xf numFmtId="0" fontId="2" fillId="0" borderId="96" xfId="0" applyFont="1" applyBorder="1" applyAlignment="1">
      <alignment horizontal="left" vertical="center" wrapText="1"/>
    </xf>
    <xf numFmtId="0" fontId="2" fillId="0" borderId="8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87" xfId="0" applyFont="1" applyBorder="1" applyAlignment="1">
      <alignment horizontal="left" vertical="center" wrapText="1"/>
    </xf>
    <xf numFmtId="0" fontId="2" fillId="0" borderId="10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left" vertical="center" wrapText="1"/>
    </xf>
    <xf numFmtId="0" fontId="14" fillId="3" borderId="115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14" fillId="3" borderId="118" xfId="0" applyFont="1" applyFill="1" applyBorder="1" applyAlignment="1">
      <alignment horizontal="center" vertical="center" wrapText="1"/>
    </xf>
  </cellXfs>
  <cellStyles count="13">
    <cellStyle name="Calc Currency (0)" xfId="9"/>
    <cellStyle name="Comma [0] 2" xfId="8"/>
    <cellStyle name="Header1" xfId="10"/>
    <cellStyle name="Header2" xfId="11"/>
    <cellStyle name="Hyperlink" xfId="1" builtinId="8"/>
    <cellStyle name="Normal" xfId="0" builtinId="0"/>
    <cellStyle name="Normal 2" xfId="5"/>
    <cellStyle name="Normal 2 2" xfId="7"/>
    <cellStyle name="Normal_Process Verification Checksheet w. Instr &amp; Calc - REV8" xfId="2"/>
    <cellStyle name="Normal_SHEET 1" xfId="3"/>
    <cellStyle name="Percent" xfId="4" builtinId="5"/>
    <cellStyle name="未定義" xfId="12"/>
    <cellStyle name="標準_MCF、MCJ試作履歴変化点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7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28</xdr:row>
          <xdr:rowOff>19050</xdr:rowOff>
        </xdr:from>
        <xdr:to>
          <xdr:col>4</xdr:col>
          <xdr:colOff>533400</xdr:colOff>
          <xdr:row>29</xdr:row>
          <xdr:rowOff>9525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27</xdr:row>
          <xdr:rowOff>47625</xdr:rowOff>
        </xdr:from>
        <xdr:to>
          <xdr:col>4</xdr:col>
          <xdr:colOff>561975</xdr:colOff>
          <xdr:row>27</xdr:row>
          <xdr:rowOff>219075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29</xdr:row>
          <xdr:rowOff>0</xdr:rowOff>
        </xdr:from>
        <xdr:to>
          <xdr:col>4</xdr:col>
          <xdr:colOff>533400</xdr:colOff>
          <xdr:row>29</xdr:row>
          <xdr:rowOff>228600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47625</xdr:rowOff>
        </xdr:from>
        <xdr:to>
          <xdr:col>4</xdr:col>
          <xdr:colOff>676275</xdr:colOff>
          <xdr:row>30</xdr:row>
          <xdr:rowOff>209550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23</xdr:row>
          <xdr:rowOff>19050</xdr:rowOff>
        </xdr:from>
        <xdr:to>
          <xdr:col>4</xdr:col>
          <xdr:colOff>571500</xdr:colOff>
          <xdr:row>24</xdr:row>
          <xdr:rowOff>19050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666750</xdr:colOff>
      <xdr:row>0</xdr:row>
      <xdr:rowOff>133350</xdr:rowOff>
    </xdr:from>
    <xdr:to>
      <xdr:col>17</xdr:col>
      <xdr:colOff>516109</xdr:colOff>
      <xdr:row>6</xdr:row>
      <xdr:rowOff>157829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58325" y="133350"/>
          <a:ext cx="2706859" cy="10912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27</xdr:row>
          <xdr:rowOff>238125</xdr:rowOff>
        </xdr:from>
        <xdr:to>
          <xdr:col>4</xdr:col>
          <xdr:colOff>533400</xdr:colOff>
          <xdr:row>28</xdr:row>
          <xdr:rowOff>228600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27</xdr:row>
          <xdr:rowOff>47625</xdr:rowOff>
        </xdr:from>
        <xdr:to>
          <xdr:col>4</xdr:col>
          <xdr:colOff>561975</xdr:colOff>
          <xdr:row>27</xdr:row>
          <xdr:rowOff>209550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171450</xdr:colOff>
          <xdr:row>29</xdr:row>
          <xdr:rowOff>0</xdr:rowOff>
        </xdr:from>
        <xdr:to>
          <xdr:col>4</xdr:col>
          <xdr:colOff>533400</xdr:colOff>
          <xdr:row>29</xdr:row>
          <xdr:rowOff>228600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47625</xdr:rowOff>
        </xdr:from>
        <xdr:to>
          <xdr:col>4</xdr:col>
          <xdr:colOff>676275</xdr:colOff>
          <xdr:row>30</xdr:row>
          <xdr:rowOff>209550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23</xdr:row>
          <xdr:rowOff>9525</xdr:rowOff>
        </xdr:from>
        <xdr:to>
          <xdr:col>4</xdr:col>
          <xdr:colOff>571500</xdr:colOff>
          <xdr:row>24</xdr:row>
          <xdr:rowOff>9525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666750</xdr:colOff>
      <xdr:row>0</xdr:row>
      <xdr:rowOff>133350</xdr:rowOff>
    </xdr:from>
    <xdr:to>
      <xdr:col>17</xdr:col>
      <xdr:colOff>516109</xdr:colOff>
      <xdr:row>6</xdr:row>
      <xdr:rowOff>157829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58325" y="133350"/>
          <a:ext cx="2706859" cy="10912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445224\My%20Documents\KN051011&#12513;&#12540;&#12523;&#24773;&#22577;\&#8251;MRD&#38283;&#30330;\EG5A%20NA&#65405;&#65405;&#65438;&#65399;&#21521;&#12369;250%20400%20INJ\&#30456;&#38306;&#21462;&#12426;&#32080;&#26524;\Documents%20and%20Settings\460801\Local%20Settings\Temporary%20Internet%20Files\OLKB\%231&#20840;&#38283;&#27969;&#37327;&#30456;&#38306;RNA04.12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445224\My%20Documents\KN051011&#12513;&#12540;&#12523;&#24773;&#22577;\&#8251;MRD&#38283;&#30330;\EG5A%20NA&#65405;&#65405;&#65438;&#65399;&#21521;&#12369;250%20400%20INJ\&#30456;&#38306;&#21462;&#12426;&#32080;&#26524;\Documents%20and%20Settings\460801\Local%20Settings\Temporary%20Internet%20Files\OLKB\%232&#20840;&#38283;&#27969;&#37327;&#30456;&#38306;RNA04.12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正前（全開) #1"/>
      <sheetName val="相関確認#1"/>
      <sheetName val="Sheet2#1"/>
    </sheetNames>
    <sheetDataSet>
      <sheetData sheetId="0" refreshError="1"/>
      <sheetData sheetId="1" refreshError="1"/>
      <sheetData sheetId="2">
        <row r="3">
          <cell r="B3">
            <v>115.538</v>
          </cell>
          <cell r="C3">
            <v>114.884</v>
          </cell>
        </row>
        <row r="4">
          <cell r="B4">
            <v>115.538</v>
          </cell>
          <cell r="C4">
            <v>115.05</v>
          </cell>
        </row>
        <row r="5">
          <cell r="B5">
            <v>115.538</v>
          </cell>
          <cell r="C5">
            <v>114.964</v>
          </cell>
        </row>
        <row r="6">
          <cell r="B6">
            <v>112.98399999999999</v>
          </cell>
          <cell r="C6">
            <v>111.864</v>
          </cell>
        </row>
        <row r="7">
          <cell r="B7">
            <v>112.98399999999999</v>
          </cell>
          <cell r="C7">
            <v>111.747</v>
          </cell>
        </row>
        <row r="8">
          <cell r="B8">
            <v>112.98399999999999</v>
          </cell>
          <cell r="C8">
            <v>112.006</v>
          </cell>
        </row>
        <row r="9">
          <cell r="B9">
            <v>106.34099999999999</v>
          </cell>
          <cell r="C9">
            <v>104.759</v>
          </cell>
        </row>
        <row r="10">
          <cell r="B10">
            <v>106.34099999999999</v>
          </cell>
          <cell r="C10">
            <v>102.61499999999999</v>
          </cell>
        </row>
        <row r="11">
          <cell r="B11">
            <v>106.34099999999999</v>
          </cell>
          <cell r="C11">
            <v>103.81100000000001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補正前（全開) #2"/>
      <sheetName val="相関確認#2"/>
      <sheetName val="Sheet2#2"/>
    </sheetNames>
    <sheetDataSet>
      <sheetData sheetId="0" refreshError="1"/>
      <sheetData sheetId="1" refreshError="1"/>
      <sheetData sheetId="2">
        <row r="3">
          <cell r="B3">
            <v>115.538</v>
          </cell>
          <cell r="C3">
            <v>114.884</v>
          </cell>
        </row>
        <row r="4">
          <cell r="B4">
            <v>115.538</v>
          </cell>
          <cell r="C4">
            <v>115.05</v>
          </cell>
        </row>
        <row r="5">
          <cell r="B5">
            <v>115.538</v>
          </cell>
          <cell r="C5">
            <v>114.964</v>
          </cell>
        </row>
        <row r="6">
          <cell r="B6">
            <v>112.98399999999999</v>
          </cell>
          <cell r="C6">
            <v>111.864</v>
          </cell>
        </row>
        <row r="7">
          <cell r="B7">
            <v>112.98399999999999</v>
          </cell>
          <cell r="C7">
            <v>111.747</v>
          </cell>
        </row>
        <row r="8">
          <cell r="B8">
            <v>112.98399999999999</v>
          </cell>
          <cell r="C8">
            <v>112.006</v>
          </cell>
        </row>
        <row r="9">
          <cell r="B9">
            <v>106.34099999999999</v>
          </cell>
          <cell r="C9">
            <v>104.759</v>
          </cell>
        </row>
        <row r="10">
          <cell r="B10">
            <v>106.34099999999999</v>
          </cell>
          <cell r="C10">
            <v>102.61499999999999</v>
          </cell>
        </row>
        <row r="11">
          <cell r="B11">
            <v>106.34099999999999</v>
          </cell>
          <cell r="C11">
            <v>103.81100000000001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8.bin"/><Relationship Id="rId13" Type="http://schemas.openxmlformats.org/officeDocument/2006/relationships/image" Target="../media/image7.emf"/><Relationship Id="rId3" Type="http://schemas.openxmlformats.org/officeDocument/2006/relationships/vmlDrawing" Target="../drawings/vmlDrawing3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10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7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9.bin"/><Relationship Id="rId4" Type="http://schemas.openxmlformats.org/officeDocument/2006/relationships/oleObject" Target="../embeddings/oleObject6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"/>
  <sheetViews>
    <sheetView showGridLines="0" tabSelected="1" topLeftCell="A11" workbookViewId="0">
      <selection activeCell="B4" sqref="B4"/>
    </sheetView>
  </sheetViews>
  <sheetFormatPr defaultRowHeight="12.75"/>
  <cols>
    <col min="1" max="1" width="7.42578125" style="258" customWidth="1"/>
    <col min="2" max="2" width="26" style="258" customWidth="1"/>
    <col min="3" max="7" width="28.5703125" style="259" customWidth="1"/>
    <col min="8" max="10" width="28.5703125" style="258" customWidth="1"/>
    <col min="11" max="16384" width="9.140625" style="258"/>
  </cols>
  <sheetData>
    <row r="1" spans="1:10">
      <c r="A1" s="301" t="s">
        <v>287</v>
      </c>
      <c r="B1" s="280"/>
      <c r="C1" s="276" t="s">
        <v>125</v>
      </c>
      <c r="D1" s="276" t="s">
        <v>126</v>
      </c>
      <c r="E1" s="276" t="s">
        <v>127</v>
      </c>
      <c r="F1" s="276" t="s">
        <v>128</v>
      </c>
      <c r="G1" s="276" t="s">
        <v>129</v>
      </c>
      <c r="H1" s="276" t="s">
        <v>130</v>
      </c>
      <c r="I1" s="276" t="s">
        <v>131</v>
      </c>
      <c r="J1" s="276" t="s">
        <v>132</v>
      </c>
    </row>
    <row r="2" spans="1:10" ht="12.75" customHeight="1">
      <c r="A2" s="302"/>
      <c r="B2" s="281" t="s">
        <v>166</v>
      </c>
      <c r="C2" s="277"/>
      <c r="D2" s="277"/>
      <c r="E2" s="277"/>
      <c r="F2" s="277"/>
      <c r="G2" s="277"/>
      <c r="H2" s="277"/>
      <c r="I2" s="277"/>
      <c r="J2" s="277"/>
    </row>
    <row r="3" spans="1:10">
      <c r="A3" s="302"/>
      <c r="B3" s="281" t="s">
        <v>164</v>
      </c>
      <c r="C3" s="278"/>
      <c r="D3" s="278"/>
      <c r="E3" s="278"/>
      <c r="F3" s="278"/>
      <c r="G3" s="278"/>
      <c r="H3" s="278"/>
      <c r="I3" s="278"/>
      <c r="J3" s="278"/>
    </row>
    <row r="4" spans="1:10">
      <c r="A4" s="302"/>
      <c r="B4" s="281" t="s">
        <v>165</v>
      </c>
      <c r="C4" s="278"/>
      <c r="D4" s="278"/>
      <c r="E4" s="278"/>
      <c r="F4" s="278"/>
      <c r="G4" s="278"/>
      <c r="H4" s="278"/>
      <c r="I4" s="278"/>
      <c r="J4" s="278"/>
    </row>
    <row r="5" spans="1:10">
      <c r="A5" s="302"/>
      <c r="B5" s="281" t="s">
        <v>167</v>
      </c>
      <c r="C5" s="279"/>
      <c r="D5" s="279"/>
      <c r="E5" s="279"/>
      <c r="F5" s="279"/>
      <c r="G5" s="279"/>
      <c r="H5" s="279"/>
      <c r="I5" s="279"/>
      <c r="J5" s="279"/>
    </row>
    <row r="6" spans="1:10" ht="13.5" thickBot="1">
      <c r="A6" s="303"/>
      <c r="B6" s="296" t="s">
        <v>168</v>
      </c>
      <c r="C6" s="299"/>
      <c r="D6" s="299"/>
      <c r="E6" s="299"/>
      <c r="F6" s="299"/>
      <c r="G6" s="299"/>
      <c r="H6" s="299"/>
      <c r="I6" s="299"/>
      <c r="J6" s="299"/>
    </row>
    <row r="7" spans="1:10" ht="13.5" thickBot="1">
      <c r="A7" s="291"/>
      <c r="B7" s="291"/>
      <c r="C7" s="300"/>
      <c r="D7" s="300"/>
      <c r="E7" s="300"/>
      <c r="F7" s="300"/>
      <c r="G7" s="300"/>
      <c r="H7" s="291"/>
      <c r="I7" s="291"/>
      <c r="J7" s="291"/>
    </row>
    <row r="8" spans="1:10" ht="75" customHeight="1">
      <c r="A8" s="304" t="s">
        <v>296</v>
      </c>
      <c r="B8" s="284" t="s">
        <v>288</v>
      </c>
      <c r="C8" s="282"/>
      <c r="D8" s="282"/>
      <c r="E8" s="282"/>
      <c r="F8" s="282"/>
      <c r="G8" s="282"/>
      <c r="H8" s="283"/>
      <c r="I8" s="283"/>
      <c r="J8" s="283"/>
    </row>
    <row r="9" spans="1:10" ht="75" customHeight="1">
      <c r="A9" s="304"/>
      <c r="B9" s="285" t="s">
        <v>289</v>
      </c>
      <c r="C9" s="286"/>
      <c r="D9" s="286"/>
      <c r="E9" s="286"/>
      <c r="F9" s="286"/>
      <c r="G9" s="286"/>
      <c r="H9" s="287"/>
      <c r="I9" s="287"/>
      <c r="J9" s="287"/>
    </row>
    <row r="10" spans="1:10" ht="75" customHeight="1">
      <c r="A10" s="304"/>
      <c r="B10" s="290" t="s">
        <v>290</v>
      </c>
      <c r="C10" s="288"/>
      <c r="D10" s="288"/>
      <c r="E10" s="288"/>
      <c r="F10" s="288"/>
      <c r="G10" s="288"/>
      <c r="H10" s="289"/>
      <c r="I10" s="289"/>
      <c r="J10" s="289"/>
    </row>
    <row r="11" spans="1:10" ht="75" customHeight="1">
      <c r="A11" s="304"/>
      <c r="B11" s="285" t="s">
        <v>291</v>
      </c>
      <c r="C11" s="286"/>
      <c r="D11" s="286"/>
      <c r="E11" s="286"/>
      <c r="F11" s="286"/>
      <c r="G11" s="286"/>
      <c r="H11" s="287"/>
      <c r="I11" s="287"/>
      <c r="J11" s="287"/>
    </row>
    <row r="12" spans="1:10" ht="75" customHeight="1">
      <c r="A12" s="304"/>
      <c r="B12" s="290" t="s">
        <v>292</v>
      </c>
      <c r="C12" s="288"/>
      <c r="D12" s="288"/>
      <c r="E12" s="288"/>
      <c r="F12" s="288"/>
      <c r="G12" s="288"/>
      <c r="H12" s="289"/>
      <c r="I12" s="289"/>
      <c r="J12" s="289"/>
    </row>
    <row r="13" spans="1:10" ht="75" customHeight="1">
      <c r="A13" s="304"/>
      <c r="B13" s="285" t="s">
        <v>293</v>
      </c>
      <c r="C13" s="286"/>
      <c r="D13" s="286"/>
      <c r="E13" s="286"/>
      <c r="F13" s="286"/>
      <c r="G13" s="286"/>
      <c r="H13" s="287"/>
      <c r="I13" s="287"/>
      <c r="J13" s="287"/>
    </row>
    <row r="14" spans="1:10" ht="75" customHeight="1">
      <c r="A14" s="304"/>
      <c r="B14" s="290" t="s">
        <v>294</v>
      </c>
      <c r="C14" s="288"/>
      <c r="D14" s="288"/>
      <c r="E14" s="288"/>
      <c r="F14" s="288"/>
      <c r="G14" s="288"/>
      <c r="H14" s="289"/>
      <c r="I14" s="289"/>
      <c r="J14" s="289"/>
    </row>
    <row r="15" spans="1:10" ht="75" customHeight="1" thickBot="1">
      <c r="A15" s="305"/>
      <c r="B15" s="296" t="s">
        <v>295</v>
      </c>
      <c r="C15" s="297"/>
      <c r="D15" s="297"/>
      <c r="E15" s="297"/>
      <c r="F15" s="297"/>
      <c r="G15" s="297"/>
      <c r="H15" s="298"/>
      <c r="I15" s="298"/>
      <c r="J15" s="298"/>
    </row>
  </sheetData>
  <mergeCells count="2">
    <mergeCell ref="A1:A6"/>
    <mergeCell ref="A8:A15"/>
  </mergeCells>
  <pageMargins left="0.7" right="0.7" top="0.75" bottom="0.75" header="0.3" footer="0.3"/>
  <pageSetup orientation="portrait" verticalDpi="0" r:id="rId1"/>
  <headerFooter>
    <oddFooter>&amp;R09.03.01.01.08 Rev0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E52"/>
  <sheetViews>
    <sheetView showGridLines="0" zoomScale="80" zoomScaleNormal="80" workbookViewId="0">
      <selection activeCell="G23" sqref="G23"/>
    </sheetView>
  </sheetViews>
  <sheetFormatPr defaultRowHeight="12.75"/>
  <cols>
    <col min="1" max="1" width="3.42578125" customWidth="1"/>
    <col min="2" max="4" width="10.7109375" customWidth="1"/>
    <col min="5" max="5" width="10.5703125" customWidth="1"/>
    <col min="6" max="29" width="10.7109375" customWidth="1"/>
  </cols>
  <sheetData>
    <row r="1" spans="2:29" s="33" customFormat="1" ht="20.25">
      <c r="B1" s="166" t="s">
        <v>161</v>
      </c>
      <c r="C1" s="167"/>
      <c r="D1" s="167"/>
      <c r="E1" s="167"/>
      <c r="F1" s="174" t="s">
        <v>155</v>
      </c>
      <c r="G1" s="173" t="s">
        <v>160</v>
      </c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2:29" s="33" customFormat="1">
      <c r="F2" s="170"/>
    </row>
    <row r="3" spans="2:29" s="33" customFormat="1">
      <c r="B3" s="33" t="s">
        <v>147</v>
      </c>
      <c r="C3" s="400"/>
      <c r="D3" s="400"/>
      <c r="F3" s="175" t="s">
        <v>0</v>
      </c>
      <c r="G3" s="171" t="s">
        <v>152</v>
      </c>
      <c r="S3" s="164"/>
      <c r="T3" s="164"/>
      <c r="U3" s="164"/>
      <c r="V3" s="164"/>
      <c r="W3" s="164"/>
      <c r="X3" s="168"/>
      <c r="Y3" s="164"/>
      <c r="Z3" s="164"/>
    </row>
    <row r="4" spans="2:29" s="33" customFormat="1">
      <c r="B4" s="33" t="s">
        <v>149</v>
      </c>
      <c r="C4" s="400"/>
      <c r="D4" s="400"/>
      <c r="F4" s="175" t="s">
        <v>1</v>
      </c>
      <c r="G4" s="171" t="s">
        <v>153</v>
      </c>
      <c r="S4" s="164"/>
      <c r="T4" s="164"/>
      <c r="U4" s="164"/>
      <c r="V4" s="164"/>
      <c r="W4" s="164"/>
      <c r="X4" s="168"/>
      <c r="Y4" s="164"/>
      <c r="Z4" s="164"/>
    </row>
    <row r="5" spans="2:29" s="33" customFormat="1">
      <c r="B5" s="33" t="s">
        <v>150</v>
      </c>
      <c r="C5" s="400"/>
      <c r="D5" s="400"/>
      <c r="F5" s="175" t="s">
        <v>2</v>
      </c>
      <c r="G5" s="171" t="s">
        <v>154</v>
      </c>
      <c r="S5" s="164"/>
      <c r="T5" s="164"/>
      <c r="U5" s="164"/>
      <c r="V5" s="164"/>
      <c r="W5" s="164"/>
      <c r="X5" s="168"/>
      <c r="Y5" s="164"/>
      <c r="Z5" s="164"/>
    </row>
    <row r="6" spans="2:29" s="33" customFormat="1">
      <c r="B6" s="33" t="s">
        <v>151</v>
      </c>
      <c r="C6" s="400"/>
      <c r="D6" s="400"/>
      <c r="F6" s="175" t="s">
        <v>3</v>
      </c>
      <c r="G6" s="171" t="s">
        <v>4</v>
      </c>
      <c r="S6" s="164"/>
      <c r="T6" s="164"/>
      <c r="U6" s="165"/>
      <c r="V6" s="164"/>
      <c r="W6" s="164"/>
      <c r="X6" s="168"/>
      <c r="Y6" s="164"/>
      <c r="Z6" s="169"/>
    </row>
    <row r="7" spans="2:29" s="33" customFormat="1">
      <c r="B7" s="33" t="s">
        <v>148</v>
      </c>
      <c r="C7" s="400"/>
      <c r="D7" s="400"/>
      <c r="F7" s="175" t="s">
        <v>5</v>
      </c>
      <c r="G7" s="171" t="s">
        <v>124</v>
      </c>
      <c r="R7" s="164"/>
      <c r="S7" s="164"/>
      <c r="T7" s="164"/>
      <c r="U7" s="164"/>
      <c r="V7" s="164"/>
      <c r="W7" s="164"/>
      <c r="X7" s="164"/>
      <c r="Y7" s="164"/>
      <c r="Z7" s="164"/>
    </row>
    <row r="8" spans="2:29" ht="13.5" thickBot="1">
      <c r="F8" s="33"/>
      <c r="P8" s="2"/>
      <c r="R8" s="1"/>
      <c r="S8" s="1"/>
      <c r="T8" s="1"/>
      <c r="U8" s="1"/>
      <c r="V8" s="1"/>
      <c r="W8" s="1"/>
      <c r="X8" s="1"/>
      <c r="Y8" s="1"/>
      <c r="Z8" s="1"/>
    </row>
    <row r="9" spans="2:29" ht="15.75" customHeight="1" thickBot="1">
      <c r="F9" s="309" t="s">
        <v>125</v>
      </c>
      <c r="G9" s="310"/>
      <c r="H9" s="311"/>
      <c r="I9" s="309" t="s">
        <v>126</v>
      </c>
      <c r="J9" s="310"/>
      <c r="K9" s="311"/>
      <c r="L9" s="309" t="s">
        <v>127</v>
      </c>
      <c r="M9" s="310"/>
      <c r="N9" s="311"/>
      <c r="O9" s="309" t="s">
        <v>128</v>
      </c>
      <c r="P9" s="310"/>
      <c r="Q9" s="311"/>
      <c r="R9" s="309" t="s">
        <v>129</v>
      </c>
      <c r="S9" s="310"/>
      <c r="T9" s="311"/>
      <c r="U9" s="309" t="s">
        <v>130</v>
      </c>
      <c r="V9" s="310"/>
      <c r="W9" s="311"/>
      <c r="X9" s="309" t="s">
        <v>131</v>
      </c>
      <c r="Y9" s="310"/>
      <c r="Z9" s="311"/>
      <c r="AA9" s="309" t="s">
        <v>132</v>
      </c>
      <c r="AB9" s="310"/>
      <c r="AC9" s="310"/>
    </row>
    <row r="10" spans="2:29" ht="15.75" customHeight="1">
      <c r="B10" s="312" t="s">
        <v>135</v>
      </c>
      <c r="C10" s="315" t="str">
        <f>'Trial Conditions'!B2</f>
        <v>Event Name</v>
      </c>
      <c r="D10" s="316"/>
      <c r="E10" s="317"/>
      <c r="F10" s="318" t="str">
        <f>IF('Trial Conditions'!C2&lt;&gt;0,'Trial Conditions'!C2,"")</f>
        <v/>
      </c>
      <c r="G10" s="319"/>
      <c r="H10" s="320"/>
      <c r="I10" s="318" t="str">
        <f>IF('Trial Conditions'!D2&lt;&gt;0,'Trial Conditions'!D2,"")</f>
        <v/>
      </c>
      <c r="J10" s="319"/>
      <c r="K10" s="320"/>
      <c r="L10" s="318" t="str">
        <f>IF('Trial Conditions'!E2&lt;&gt;0,'Trial Conditions'!E2,"")</f>
        <v/>
      </c>
      <c r="M10" s="319"/>
      <c r="N10" s="320"/>
      <c r="O10" s="318" t="str">
        <f>IF('Trial Conditions'!F2&lt;&gt;0,'Trial Conditions'!F2,"")</f>
        <v/>
      </c>
      <c r="P10" s="319"/>
      <c r="Q10" s="320"/>
      <c r="R10" s="318" t="str">
        <f>IF('Trial Conditions'!G2&lt;&gt;0,'Trial Conditions'!G2,"")</f>
        <v/>
      </c>
      <c r="S10" s="319"/>
      <c r="T10" s="320"/>
      <c r="U10" s="318" t="str">
        <f>IF('Trial Conditions'!H2&lt;&gt;0,'Trial Conditions'!H2,"")</f>
        <v/>
      </c>
      <c r="V10" s="319"/>
      <c r="W10" s="320"/>
      <c r="X10" s="318" t="str">
        <f>IF('Trial Conditions'!I2&lt;&gt;0,'Trial Conditions'!I2,"")</f>
        <v/>
      </c>
      <c r="Y10" s="319"/>
      <c r="Z10" s="320"/>
      <c r="AA10" s="318" t="str">
        <f>IF('Trial Conditions'!J2&lt;&gt;0,'Trial Conditions'!J2,"")</f>
        <v/>
      </c>
      <c r="AB10" s="319"/>
      <c r="AC10" s="320"/>
    </row>
    <row r="11" spans="2:29" ht="15.75" customHeight="1">
      <c r="B11" s="313"/>
      <c r="C11" s="345" t="str">
        <f>'Trial Conditions'!B3</f>
        <v>Line/Process</v>
      </c>
      <c r="D11" s="346"/>
      <c r="E11" s="347"/>
      <c r="F11" s="318" t="str">
        <f>IF('Trial Conditions'!C3&lt;&gt;0,'Trial Conditions'!C3,"")</f>
        <v/>
      </c>
      <c r="G11" s="319"/>
      <c r="H11" s="320"/>
      <c r="I11" s="318" t="str">
        <f>IF('Trial Conditions'!D3&lt;&gt;0,'Trial Conditions'!D3,"")</f>
        <v/>
      </c>
      <c r="J11" s="319"/>
      <c r="K11" s="320"/>
      <c r="L11" s="318" t="str">
        <f>IF('Trial Conditions'!E3&lt;&gt;0,'Trial Conditions'!E3,"")</f>
        <v/>
      </c>
      <c r="M11" s="319"/>
      <c r="N11" s="320"/>
      <c r="O11" s="318" t="str">
        <f>IF('Trial Conditions'!F3&lt;&gt;0,'Trial Conditions'!F3,"")</f>
        <v/>
      </c>
      <c r="P11" s="319"/>
      <c r="Q11" s="320"/>
      <c r="R11" s="318" t="str">
        <f>IF('Trial Conditions'!G3&lt;&gt;0,'Trial Conditions'!G3,"")</f>
        <v/>
      </c>
      <c r="S11" s="319"/>
      <c r="T11" s="320"/>
      <c r="U11" s="318" t="str">
        <f>IF('Trial Conditions'!H3&lt;&gt;0,'Trial Conditions'!H3,"")</f>
        <v/>
      </c>
      <c r="V11" s="319"/>
      <c r="W11" s="320"/>
      <c r="X11" s="318" t="str">
        <f>IF('Trial Conditions'!I3&lt;&gt;0,'Trial Conditions'!I3,"")</f>
        <v/>
      </c>
      <c r="Y11" s="319"/>
      <c r="Z11" s="320"/>
      <c r="AA11" s="318" t="str">
        <f>IF('Trial Conditions'!J3&lt;&gt;0,'Trial Conditions'!J3,"")</f>
        <v/>
      </c>
      <c r="AB11" s="319"/>
      <c r="AC11" s="320"/>
    </row>
    <row r="12" spans="2:29" ht="16.5" customHeight="1" thickBot="1">
      <c r="B12" s="313"/>
      <c r="C12" s="321" t="str">
        <f>'Trial Conditions'!B4</f>
        <v>Date</v>
      </c>
      <c r="D12" s="322"/>
      <c r="E12" s="323"/>
      <c r="F12" s="306" t="str">
        <f>IF('Trial Conditions'!C4&lt;&gt;0,'Trial Conditions'!C4,"")</f>
        <v/>
      </c>
      <c r="G12" s="307"/>
      <c r="H12" s="308"/>
      <c r="I12" s="306" t="str">
        <f>IF('Trial Conditions'!D4&lt;&gt;0,'Trial Conditions'!D4,"")</f>
        <v/>
      </c>
      <c r="J12" s="307"/>
      <c r="K12" s="308"/>
      <c r="L12" s="306" t="str">
        <f>IF('Trial Conditions'!E4&lt;&gt;0,'Trial Conditions'!E4,"")</f>
        <v/>
      </c>
      <c r="M12" s="307"/>
      <c r="N12" s="308"/>
      <c r="O12" s="306" t="str">
        <f>IF('Trial Conditions'!F4&lt;&gt;0,'Trial Conditions'!F4,"")</f>
        <v/>
      </c>
      <c r="P12" s="307"/>
      <c r="Q12" s="308"/>
      <c r="R12" s="306" t="str">
        <f>IF('Trial Conditions'!G4&lt;&gt;0,'Trial Conditions'!G4,"")</f>
        <v/>
      </c>
      <c r="S12" s="307"/>
      <c r="T12" s="308"/>
      <c r="U12" s="306" t="str">
        <f>IF('Trial Conditions'!H4&lt;&gt;0,'Trial Conditions'!H4,"")</f>
        <v/>
      </c>
      <c r="V12" s="307"/>
      <c r="W12" s="308"/>
      <c r="X12" s="306" t="str">
        <f>IF('Trial Conditions'!I4&lt;&gt;0,'Trial Conditions'!I4,"")</f>
        <v/>
      </c>
      <c r="Y12" s="307"/>
      <c r="Z12" s="308"/>
      <c r="AA12" s="306" t="str">
        <f>IF('Trial Conditions'!J4&lt;&gt;0,'Trial Conditions'!J4,"")</f>
        <v/>
      </c>
      <c r="AB12" s="307"/>
      <c r="AC12" s="308"/>
    </row>
    <row r="13" spans="2:29" ht="17.25" customHeight="1">
      <c r="B13" s="313"/>
      <c r="C13" s="38"/>
      <c r="D13" s="38"/>
      <c r="E13" s="39"/>
      <c r="F13" s="260" t="s">
        <v>6</v>
      </c>
      <c r="G13" s="261" t="s">
        <v>7</v>
      </c>
      <c r="H13" s="262" t="s">
        <v>8</v>
      </c>
      <c r="I13" s="260" t="s">
        <v>6</v>
      </c>
      <c r="J13" s="261" t="s">
        <v>7</v>
      </c>
      <c r="K13" s="262" t="s">
        <v>8</v>
      </c>
      <c r="L13" s="260" t="s">
        <v>6</v>
      </c>
      <c r="M13" s="261" t="s">
        <v>7</v>
      </c>
      <c r="N13" s="262" t="s">
        <v>8</v>
      </c>
      <c r="O13" s="260" t="s">
        <v>6</v>
      </c>
      <c r="P13" s="261" t="s">
        <v>7</v>
      </c>
      <c r="Q13" s="262" t="s">
        <v>8</v>
      </c>
      <c r="R13" s="260" t="s">
        <v>6</v>
      </c>
      <c r="S13" s="261" t="s">
        <v>7</v>
      </c>
      <c r="T13" s="262" t="s">
        <v>8</v>
      </c>
      <c r="U13" s="260" t="s">
        <v>6</v>
      </c>
      <c r="V13" s="261" t="s">
        <v>7</v>
      </c>
      <c r="W13" s="262" t="s">
        <v>8</v>
      </c>
      <c r="X13" s="260" t="s">
        <v>6</v>
      </c>
      <c r="Y13" s="261" t="s">
        <v>7</v>
      </c>
      <c r="Z13" s="262" t="s">
        <v>8</v>
      </c>
      <c r="AA13" s="260" t="s">
        <v>6</v>
      </c>
      <c r="AB13" s="261" t="s">
        <v>7</v>
      </c>
      <c r="AC13" s="262" t="s">
        <v>8</v>
      </c>
    </row>
    <row r="14" spans="2:29" ht="17.25" customHeight="1">
      <c r="B14" s="313"/>
      <c r="C14" s="333" t="s">
        <v>163</v>
      </c>
      <c r="D14" s="334"/>
      <c r="E14" s="335"/>
      <c r="F14" s="116"/>
      <c r="G14" s="117"/>
      <c r="H14" s="124"/>
      <c r="I14" s="116"/>
      <c r="J14" s="117"/>
      <c r="K14" s="124"/>
      <c r="L14" s="116"/>
      <c r="M14" s="133"/>
      <c r="N14" s="124"/>
      <c r="O14" s="116"/>
      <c r="P14" s="117"/>
      <c r="Q14" s="124"/>
      <c r="R14" s="116"/>
      <c r="S14" s="117"/>
      <c r="T14" s="124"/>
      <c r="U14" s="116"/>
      <c r="V14" s="117"/>
      <c r="W14" s="124"/>
      <c r="X14" s="116"/>
      <c r="Y14" s="117"/>
      <c r="Z14" s="124"/>
      <c r="AA14" s="116"/>
      <c r="AB14" s="117"/>
      <c r="AC14" s="124"/>
    </row>
    <row r="15" spans="2:29" ht="17.25" customHeight="1">
      <c r="B15" s="313"/>
      <c r="C15" s="333" t="s">
        <v>9</v>
      </c>
      <c r="D15" s="334"/>
      <c r="E15" s="335"/>
      <c r="F15" s="118"/>
      <c r="G15" s="119"/>
      <c r="H15" s="88"/>
      <c r="I15" s="118"/>
      <c r="J15" s="119"/>
      <c r="K15" s="88"/>
      <c r="L15" s="129"/>
      <c r="M15" s="134"/>
      <c r="N15" s="88"/>
      <c r="O15" s="118"/>
      <c r="P15" s="119"/>
      <c r="Q15" s="88"/>
      <c r="R15" s="118"/>
      <c r="S15" s="119"/>
      <c r="T15" s="88"/>
      <c r="U15" s="118"/>
      <c r="V15" s="119"/>
      <c r="W15" s="88"/>
      <c r="X15" s="118"/>
      <c r="Y15" s="119"/>
      <c r="Z15" s="88"/>
      <c r="AA15" s="118"/>
      <c r="AB15" s="119"/>
      <c r="AC15" s="88"/>
    </row>
    <row r="16" spans="2:29" ht="17.25" customHeight="1" thickBot="1">
      <c r="B16" s="314"/>
      <c r="C16" s="348" t="s">
        <v>10</v>
      </c>
      <c r="D16" s="349"/>
      <c r="E16" s="350"/>
      <c r="F16" s="120"/>
      <c r="G16" s="121"/>
      <c r="H16" s="125"/>
      <c r="I16" s="120"/>
      <c r="J16" s="121"/>
      <c r="K16" s="125"/>
      <c r="L16" s="120"/>
      <c r="M16" s="135"/>
      <c r="N16" s="125"/>
      <c r="O16" s="120"/>
      <c r="P16" s="121"/>
      <c r="Q16" s="125"/>
      <c r="R16" s="120"/>
      <c r="S16" s="121"/>
      <c r="T16" s="125"/>
      <c r="U16" s="120"/>
      <c r="V16" s="121"/>
      <c r="W16" s="125"/>
      <c r="X16" s="120"/>
      <c r="Y16" s="121"/>
      <c r="Z16" s="125"/>
      <c r="AA16" s="120"/>
      <c r="AB16" s="121"/>
      <c r="AC16" s="125"/>
    </row>
    <row r="17" spans="2:29" ht="19.5" customHeight="1">
      <c r="B17" s="105" t="s">
        <v>11</v>
      </c>
      <c r="C17" s="351" t="s">
        <v>12</v>
      </c>
      <c r="D17" s="352"/>
      <c r="E17" s="3"/>
      <c r="F17" s="122"/>
      <c r="G17" s="123"/>
      <c r="H17" s="126"/>
      <c r="I17" s="127"/>
      <c r="J17" s="128"/>
      <c r="K17" s="126"/>
      <c r="L17" s="127"/>
      <c r="M17" s="136"/>
      <c r="N17" s="126"/>
      <c r="O17" s="127"/>
      <c r="P17" s="128"/>
      <c r="Q17" s="126"/>
      <c r="R17" s="127"/>
      <c r="S17" s="128"/>
      <c r="T17" s="126"/>
      <c r="U17" s="127"/>
      <c r="V17" s="128"/>
      <c r="W17" s="126"/>
      <c r="X17" s="127"/>
      <c r="Y17" s="128"/>
      <c r="Z17" s="126"/>
      <c r="AA17" s="127"/>
      <c r="AB17" s="128"/>
      <c r="AC17" s="126"/>
    </row>
    <row r="18" spans="2:29" ht="19.5" customHeight="1">
      <c r="B18" s="106" t="s">
        <v>13</v>
      </c>
      <c r="C18" s="328" t="s">
        <v>14</v>
      </c>
      <c r="D18" s="329"/>
      <c r="E18" s="4"/>
      <c r="F18" s="118"/>
      <c r="G18" s="119"/>
      <c r="H18" s="88"/>
      <c r="I18" s="129"/>
      <c r="J18" s="130"/>
      <c r="K18" s="88"/>
      <c r="L18" s="129"/>
      <c r="M18" s="137"/>
      <c r="N18" s="88"/>
      <c r="O18" s="129"/>
      <c r="P18" s="130"/>
      <c r="Q18" s="88"/>
      <c r="R18" s="129"/>
      <c r="S18" s="130"/>
      <c r="T18" s="88"/>
      <c r="U18" s="129"/>
      <c r="V18" s="130"/>
      <c r="W18" s="88"/>
      <c r="X18" s="129"/>
      <c r="Y18" s="130"/>
      <c r="Z18" s="88"/>
      <c r="AA18" s="129"/>
      <c r="AB18" s="130"/>
      <c r="AC18" s="88"/>
    </row>
    <row r="19" spans="2:29" ht="19.5" customHeight="1">
      <c r="B19" s="107" t="s">
        <v>15</v>
      </c>
      <c r="C19" s="324" t="s">
        <v>16</v>
      </c>
      <c r="D19" s="325"/>
      <c r="E19" s="64" t="s">
        <v>17</v>
      </c>
      <c r="F19" s="54" t="str">
        <f>IF(F17=0,"",F17-F18)</f>
        <v/>
      </c>
      <c r="G19" s="75" t="str">
        <f>IF(G17=0,"",G17-G18)</f>
        <v/>
      </c>
      <c r="H19" s="263"/>
      <c r="I19" s="62" t="str">
        <f>IF(I17=0,"",I17-I18)</f>
        <v/>
      </c>
      <c r="J19" s="82" t="str">
        <f>IF(J17=0,"",J17-J18)</f>
        <v/>
      </c>
      <c r="K19" s="263"/>
      <c r="L19" s="62" t="str">
        <f>IF(L17=0,"",L17-L18)</f>
        <v/>
      </c>
      <c r="M19" s="67" t="str">
        <f>IF(M17=0,"",M17-M18)</f>
        <v/>
      </c>
      <c r="N19" s="263"/>
      <c r="O19" s="62" t="str">
        <f>IF(O17=0,"",O17-O18)</f>
        <v/>
      </c>
      <c r="P19" s="82" t="str">
        <f>IF(P17=0,"",P17-P18)</f>
        <v/>
      </c>
      <c r="Q19" s="263"/>
      <c r="R19" s="62" t="str">
        <f>IF(R17=0,"",R17-R18)</f>
        <v/>
      </c>
      <c r="S19" s="82" t="str">
        <f>IF(S17=0,"",S17-S18)</f>
        <v/>
      </c>
      <c r="T19" s="263"/>
      <c r="U19" s="62" t="str">
        <f>IF(U17=0,"",U17-U18)</f>
        <v/>
      </c>
      <c r="V19" s="82" t="str">
        <f>IF(V17=0,"",V17-V18)</f>
        <v/>
      </c>
      <c r="W19" s="263"/>
      <c r="X19" s="62" t="str">
        <f>IF(X17=0,"",X17-X18)</f>
        <v/>
      </c>
      <c r="Y19" s="82" t="str">
        <f>IF(Y17=0,"",Y17-Y18)</f>
        <v/>
      </c>
      <c r="Z19" s="263"/>
      <c r="AA19" s="62"/>
      <c r="AB19" s="82" t="str">
        <f>IF(AB17=0,"",AB17-AB18)</f>
        <v/>
      </c>
      <c r="AC19" s="263"/>
    </row>
    <row r="20" spans="2:29" ht="19.5" customHeight="1">
      <c r="B20" s="106" t="s">
        <v>18</v>
      </c>
      <c r="C20" s="326" t="s">
        <v>19</v>
      </c>
      <c r="D20" s="327"/>
      <c r="E20" s="5"/>
      <c r="F20" s="118"/>
      <c r="G20" s="119"/>
      <c r="H20" s="88"/>
      <c r="I20" s="129"/>
      <c r="J20" s="130"/>
      <c r="K20" s="88"/>
      <c r="L20" s="129"/>
      <c r="M20" s="137"/>
      <c r="N20" s="88"/>
      <c r="O20" s="129"/>
      <c r="P20" s="130"/>
      <c r="Q20" s="88"/>
      <c r="R20" s="129"/>
      <c r="S20" s="130"/>
      <c r="T20" s="88"/>
      <c r="U20" s="129"/>
      <c r="V20" s="130"/>
      <c r="W20" s="88"/>
      <c r="X20" s="129"/>
      <c r="Y20" s="130"/>
      <c r="Z20" s="88"/>
      <c r="AA20" s="129"/>
      <c r="AB20" s="130"/>
      <c r="AC20" s="88"/>
    </row>
    <row r="21" spans="2:29" ht="19.5" customHeight="1">
      <c r="B21" s="106" t="s">
        <v>20</v>
      </c>
      <c r="C21" s="328" t="s">
        <v>21</v>
      </c>
      <c r="D21" s="329"/>
      <c r="E21" s="4"/>
      <c r="F21" s="118"/>
      <c r="G21" s="119"/>
      <c r="H21" s="88"/>
      <c r="I21" s="129"/>
      <c r="J21" s="130"/>
      <c r="K21" s="88"/>
      <c r="L21" s="129"/>
      <c r="M21" s="137"/>
      <c r="N21" s="88"/>
      <c r="O21" s="129"/>
      <c r="P21" s="130"/>
      <c r="Q21" s="88"/>
      <c r="R21" s="129"/>
      <c r="S21" s="130"/>
      <c r="T21" s="88"/>
      <c r="U21" s="129"/>
      <c r="V21" s="130"/>
      <c r="W21" s="88"/>
      <c r="X21" s="129"/>
      <c r="Y21" s="130"/>
      <c r="Z21" s="88"/>
      <c r="AA21" s="129"/>
      <c r="AB21" s="130"/>
      <c r="AC21" s="88"/>
    </row>
    <row r="22" spans="2:29" ht="19.5" customHeight="1">
      <c r="B22" s="107" t="s">
        <v>22</v>
      </c>
      <c r="C22" s="324" t="s">
        <v>23</v>
      </c>
      <c r="D22" s="325"/>
      <c r="E22" s="64" t="s">
        <v>24</v>
      </c>
      <c r="F22" s="54" t="str">
        <f>IF(F17=0,"",F19-(F20+F21))</f>
        <v/>
      </c>
      <c r="G22" s="75" t="str">
        <f>IF(G17=0,"",G19-(G20+G21))</f>
        <v/>
      </c>
      <c r="H22" s="263"/>
      <c r="I22" s="62" t="str">
        <f>IF(I17=0,"",I19-(I20+I21))</f>
        <v/>
      </c>
      <c r="J22" s="82" t="str">
        <f>IF(J17=0,"",J19-(J20+J21))</f>
        <v/>
      </c>
      <c r="K22" s="263"/>
      <c r="L22" s="62" t="str">
        <f>IF(L17=0,"",L19-(L20+L21))</f>
        <v/>
      </c>
      <c r="M22" s="67" t="str">
        <f>IF(M17=0,"",M19-(M20+M21))</f>
        <v/>
      </c>
      <c r="N22" s="263"/>
      <c r="O22" s="275" t="str">
        <f>IF(O17=0,"",O19-(O20+O21))</f>
        <v/>
      </c>
      <c r="P22" s="139" t="str">
        <f>IF(P17=0,"",P19-(P20+P21))</f>
        <v/>
      </c>
      <c r="Q22" s="263"/>
      <c r="R22" s="62" t="str">
        <f>IF(R17=0,"",R19-(R20+R21))</f>
        <v/>
      </c>
      <c r="S22" s="82" t="str">
        <f>IF(S17=0,"",S19-(S20+S21))</f>
        <v/>
      </c>
      <c r="T22" s="263"/>
      <c r="U22" s="62" t="str">
        <f>IF(U17=0,"",U19-(U20+U21))</f>
        <v/>
      </c>
      <c r="V22" s="82" t="str">
        <f>IF(V17=0,"",V19-(V20+V21))</f>
        <v/>
      </c>
      <c r="W22" s="263"/>
      <c r="X22" s="62" t="str">
        <f>IF(X17=0,"",X19-(X20+X21))</f>
        <v/>
      </c>
      <c r="Y22" s="82" t="str">
        <f>IF(Y17=0,"",Y19-(Y20+Y21))</f>
        <v/>
      </c>
      <c r="Z22" s="263"/>
      <c r="AA22" s="62"/>
      <c r="AB22" s="82" t="str">
        <f>IF(AB17=0,"",AB19-(AB20+AB21))</f>
        <v/>
      </c>
      <c r="AC22" s="263"/>
    </row>
    <row r="23" spans="2:29" ht="19.5" customHeight="1">
      <c r="B23" s="106" t="s">
        <v>25</v>
      </c>
      <c r="C23" s="330" t="s">
        <v>297</v>
      </c>
      <c r="D23" s="329"/>
      <c r="E23" s="4"/>
      <c r="F23" s="118"/>
      <c r="G23" s="119"/>
      <c r="H23" s="88"/>
      <c r="I23" s="129"/>
      <c r="J23" s="130"/>
      <c r="K23" s="88"/>
      <c r="L23" s="129"/>
      <c r="M23" s="137"/>
      <c r="N23" s="88"/>
      <c r="O23" s="129"/>
      <c r="P23" s="130"/>
      <c r="Q23" s="88"/>
      <c r="R23" s="129"/>
      <c r="S23" s="130"/>
      <c r="T23" s="88"/>
      <c r="U23" s="129"/>
      <c r="V23" s="130"/>
      <c r="W23" s="88"/>
      <c r="X23" s="129"/>
      <c r="Y23" s="130"/>
      <c r="Z23" s="88"/>
      <c r="AA23" s="129"/>
      <c r="AB23" s="130"/>
      <c r="AC23" s="88"/>
    </row>
    <row r="24" spans="2:29" ht="19.5" customHeight="1">
      <c r="B24" s="107" t="s">
        <v>27</v>
      </c>
      <c r="C24" s="331" t="s">
        <v>141</v>
      </c>
      <c r="D24" s="332"/>
      <c r="E24" s="64"/>
      <c r="F24" s="292" t="str">
        <f>IF(F17=0,"",(F25-F26)/((F17/60)*F23))</f>
        <v/>
      </c>
      <c r="G24" s="293" t="str">
        <f>IF(G17=0,"",(G25-G26)/((G17/60)*G23))</f>
        <v/>
      </c>
      <c r="H24" s="294"/>
      <c r="I24" s="292" t="str">
        <f>IF(I17=0,"",(I25-I26)/((I17/60)*I23))</f>
        <v/>
      </c>
      <c r="J24" s="293" t="str">
        <f>IF(J17=0,"",(J25-J26)/((J17/60)*J23))</f>
        <v/>
      </c>
      <c r="K24" s="294"/>
      <c r="L24" s="292" t="str">
        <f>IF(L17=0,"",(L25-L26)/((L17/60)*L23))</f>
        <v/>
      </c>
      <c r="M24" s="295" t="str">
        <f>IF(M17=0,"",(M25-M26)/((M17/60)*M23))</f>
        <v/>
      </c>
      <c r="N24" s="294"/>
      <c r="O24" s="292" t="str">
        <f>IF(O17=0,"",(O25-O26)/((O17/60)*O23))</f>
        <v/>
      </c>
      <c r="P24" s="293" t="str">
        <f>IF(P17=0,"",(P25-P26)/((P17/60)*P23))</f>
        <v/>
      </c>
      <c r="Q24" s="294"/>
      <c r="R24" s="292" t="str">
        <f>IF(R17=0,"",(R25-R26)/((R17/60)*R23))</f>
        <v/>
      </c>
      <c r="S24" s="293" t="str">
        <f>IF(S17=0,"",(S25-S26)/((S17/60)*S23))</f>
        <v/>
      </c>
      <c r="T24" s="294"/>
      <c r="U24" s="292" t="str">
        <f>IF(U17=0,"",(U25-U26)/((U17/60)*U23))</f>
        <v/>
      </c>
      <c r="V24" s="293" t="str">
        <f>IF(V17=0,"",(V25-V26)/((V17/60)*V23))</f>
        <v/>
      </c>
      <c r="W24" s="294"/>
      <c r="X24" s="292" t="str">
        <f>IF(X17=0,"",(X25-X26)/((X17/60)*X23))</f>
        <v/>
      </c>
      <c r="Y24" s="293" t="str">
        <f>IF(Y17=0,"",(Y25-Y26)/((Y17/60)*Y23))</f>
        <v/>
      </c>
      <c r="Z24" s="294"/>
      <c r="AA24" s="292" t="str">
        <f>IF(AA17=0,"",(AA25-AA26)/((AA17/60)*AA23))</f>
        <v/>
      </c>
      <c r="AB24" s="293" t="str">
        <f>IF(AB17=0,"",(AB25-AB26)/((AB17/60)*AB23))</f>
        <v/>
      </c>
      <c r="AC24" s="294"/>
    </row>
    <row r="25" spans="2:29" ht="19.5" customHeight="1">
      <c r="B25" s="106" t="s">
        <v>29</v>
      </c>
      <c r="C25" s="328" t="s">
        <v>28</v>
      </c>
      <c r="D25" s="329"/>
      <c r="E25" s="4"/>
      <c r="F25" s="118"/>
      <c r="G25" s="119"/>
      <c r="H25" s="88"/>
      <c r="I25" s="129"/>
      <c r="J25" s="130"/>
      <c r="K25" s="88"/>
      <c r="L25" s="129"/>
      <c r="M25" s="137"/>
      <c r="N25" s="88"/>
      <c r="O25" s="129"/>
      <c r="P25" s="130"/>
      <c r="Q25" s="88"/>
      <c r="R25" s="129"/>
      <c r="S25" s="130"/>
      <c r="T25" s="88"/>
      <c r="U25" s="129"/>
      <c r="V25" s="130"/>
      <c r="W25" s="88"/>
      <c r="X25" s="129"/>
      <c r="Y25" s="130"/>
      <c r="Z25" s="88"/>
      <c r="AA25" s="129"/>
      <c r="AB25" s="130"/>
      <c r="AC25" s="88"/>
    </row>
    <row r="26" spans="2:29" ht="19.5" customHeight="1">
      <c r="B26" s="106" t="s">
        <v>31</v>
      </c>
      <c r="C26" s="326" t="s">
        <v>30</v>
      </c>
      <c r="D26" s="327"/>
      <c r="E26" s="5"/>
      <c r="F26" s="118"/>
      <c r="G26" s="119"/>
      <c r="H26" s="88"/>
      <c r="I26" s="129"/>
      <c r="J26" s="130"/>
      <c r="K26" s="88"/>
      <c r="L26" s="129"/>
      <c r="M26" s="137"/>
      <c r="N26" s="88"/>
      <c r="O26" s="129"/>
      <c r="P26" s="130"/>
      <c r="Q26" s="88"/>
      <c r="R26" s="129"/>
      <c r="S26" s="130"/>
      <c r="T26" s="88"/>
      <c r="U26" s="129"/>
      <c r="V26" s="130"/>
      <c r="W26" s="88"/>
      <c r="X26" s="129"/>
      <c r="Y26" s="130"/>
      <c r="Z26" s="88"/>
      <c r="AA26" s="129"/>
      <c r="AB26" s="130"/>
      <c r="AC26" s="88"/>
    </row>
    <row r="27" spans="2:29" ht="19.5" customHeight="1" thickBot="1">
      <c r="B27" s="108" t="s">
        <v>33</v>
      </c>
      <c r="C27" s="336" t="s">
        <v>32</v>
      </c>
      <c r="D27" s="337"/>
      <c r="E27" s="6"/>
      <c r="F27" s="120"/>
      <c r="G27" s="121"/>
      <c r="H27" s="125"/>
      <c r="I27" s="131"/>
      <c r="J27" s="132"/>
      <c r="K27" s="125"/>
      <c r="L27" s="131"/>
      <c r="M27" s="138"/>
      <c r="N27" s="125"/>
      <c r="O27" s="131"/>
      <c r="P27" s="132"/>
      <c r="Q27" s="125"/>
      <c r="R27" s="131"/>
      <c r="S27" s="132"/>
      <c r="T27" s="125"/>
      <c r="U27" s="131"/>
      <c r="V27" s="132"/>
      <c r="W27" s="125"/>
      <c r="X27" s="131"/>
      <c r="Y27" s="132"/>
      <c r="Z27" s="125"/>
      <c r="AA27" s="131"/>
      <c r="AB27" s="132"/>
      <c r="AC27" s="125"/>
    </row>
    <row r="28" spans="2:29" ht="19.5" customHeight="1">
      <c r="B28" s="109" t="s">
        <v>35</v>
      </c>
      <c r="C28" s="338" t="s">
        <v>34</v>
      </c>
      <c r="D28" s="339"/>
      <c r="E28" s="47"/>
      <c r="F28" s="57" t="str">
        <f>IF(F17=0,"",F22/F19)</f>
        <v/>
      </c>
      <c r="G28" s="264" t="str">
        <f>IF(G17=0,"",G22/G19)</f>
        <v/>
      </c>
      <c r="H28" s="265"/>
      <c r="I28" s="57" t="str">
        <f>IF(I17=0,"",I22/I19)</f>
        <v/>
      </c>
      <c r="J28" s="264" t="str">
        <f>IF(J17=0,"",J22/J19)</f>
        <v/>
      </c>
      <c r="K28" s="265"/>
      <c r="L28" s="57" t="str">
        <f>IF(L17=0,"",L22/L19)</f>
        <v/>
      </c>
      <c r="M28" s="266" t="str">
        <f>IF(M17=0,"",M22/M19)</f>
        <v/>
      </c>
      <c r="N28" s="265"/>
      <c r="O28" s="57" t="str">
        <f>IF(O17=0,"",O22/O19)</f>
        <v/>
      </c>
      <c r="P28" s="264" t="str">
        <f>IF(P17=0,"",P22/P19)</f>
        <v/>
      </c>
      <c r="Q28" s="265"/>
      <c r="R28" s="57" t="str">
        <f>IF(R17=0,"",R22/R19)</f>
        <v/>
      </c>
      <c r="S28" s="264" t="str">
        <f>IF(S17=0,"",S22/S19)</f>
        <v/>
      </c>
      <c r="T28" s="265"/>
      <c r="U28" s="57" t="str">
        <f>IF(U17=0,"",U22/U19)</f>
        <v/>
      </c>
      <c r="V28" s="264" t="str">
        <f>IF(V17=0,"",V22/V19)</f>
        <v/>
      </c>
      <c r="W28" s="265"/>
      <c r="X28" s="57" t="str">
        <f>IF(X17=0,"",X22/X19)</f>
        <v/>
      </c>
      <c r="Y28" s="264" t="str">
        <f>IF(Y17=0,"",Y22/Y19)</f>
        <v/>
      </c>
      <c r="Z28" s="265"/>
      <c r="AA28" s="57" t="str">
        <f>IF(AA17=0,"",AA22/AA19)</f>
        <v/>
      </c>
      <c r="AB28" s="264" t="str">
        <f>IF(AB17=0,"",AB22/AB19)</f>
        <v/>
      </c>
      <c r="AC28" s="265"/>
    </row>
    <row r="29" spans="2:29" ht="19.5" customHeight="1">
      <c r="B29" s="110" t="s">
        <v>37</v>
      </c>
      <c r="C29" s="340" t="s">
        <v>36</v>
      </c>
      <c r="D29" s="341"/>
      <c r="E29" s="49"/>
      <c r="F29" s="58" t="str">
        <f>IF(F17=0,"",(F25*F27)/(F22*60))</f>
        <v/>
      </c>
      <c r="G29" s="267" t="str">
        <f>IF(G17=0,"",(G25*G27)/(G22*60))</f>
        <v/>
      </c>
      <c r="H29" s="263"/>
      <c r="I29" s="58" t="str">
        <f>IF(I17=0,"",(I25*I27)/(I22*60))</f>
        <v/>
      </c>
      <c r="J29" s="267" t="str">
        <f>IF(J17=0,"",(J25*J27)/(J22*60))</f>
        <v/>
      </c>
      <c r="K29" s="263"/>
      <c r="L29" s="58" t="str">
        <f>IF(L17=0,"",(L25*L27)/(L22*60))</f>
        <v/>
      </c>
      <c r="M29" s="268" t="str">
        <f>IF(M17=0,"",(M25*M27)/(M22*60))</f>
        <v/>
      </c>
      <c r="N29" s="263"/>
      <c r="O29" s="58" t="str">
        <f>IF(O17=0,"",(O25*O27)/(O22*60))</f>
        <v/>
      </c>
      <c r="P29" s="267" t="str">
        <f>IF(P17=0,"",(P25*P27)/(P22*60))</f>
        <v/>
      </c>
      <c r="Q29" s="263"/>
      <c r="R29" s="58" t="str">
        <f>IF(R17=0,"",(R25*R27)/(R22*60))</f>
        <v/>
      </c>
      <c r="S29" s="267" t="str">
        <f>IF(S17=0,"",(S25*S27)/(S22*60))</f>
        <v/>
      </c>
      <c r="T29" s="263"/>
      <c r="U29" s="58" t="str">
        <f>IF(U17=0,"",(U25*U27)/(U22*60))</f>
        <v/>
      </c>
      <c r="V29" s="267" t="str">
        <f>IF(V17=0,"",(V25*V27)/(V22*60))</f>
        <v/>
      </c>
      <c r="W29" s="263"/>
      <c r="X29" s="58" t="str">
        <f>IF(X17=0,"",(X25*X27)/(X22*60))</f>
        <v/>
      </c>
      <c r="Y29" s="267" t="str">
        <f>IF(Y17=0,"",(Y25*Y27)/(Y22*60))</f>
        <v/>
      </c>
      <c r="Z29" s="263"/>
      <c r="AA29" s="58" t="str">
        <f>IF(AA17=0,"",(AA25*AA27)/(AA22*60))</f>
        <v/>
      </c>
      <c r="AB29" s="267" t="str">
        <f>IF(AB17=0,"",(AB25*AB27)/(AB22*60))</f>
        <v/>
      </c>
      <c r="AC29" s="263"/>
    </row>
    <row r="30" spans="2:29" ht="19.5" customHeight="1" thickBot="1">
      <c r="B30" s="111" t="s">
        <v>39</v>
      </c>
      <c r="C30" s="342" t="s">
        <v>38</v>
      </c>
      <c r="D30" s="343"/>
      <c r="E30" s="113"/>
      <c r="F30" s="59" t="str">
        <f>IF(F25=0,"",(F25-F26)/F25)</f>
        <v/>
      </c>
      <c r="G30" s="269" t="str">
        <f>IF(G25=0,"",(G25-G26)/G25)</f>
        <v/>
      </c>
      <c r="H30" s="270"/>
      <c r="I30" s="59" t="str">
        <f>IF(I25=0,"",(I25-I26)/I25)</f>
        <v/>
      </c>
      <c r="J30" s="269" t="str">
        <f>IF(J25=0,"",(J25-J26)/J25)</f>
        <v/>
      </c>
      <c r="K30" s="270"/>
      <c r="L30" s="59" t="str">
        <f>IF(L25=0,"",(L25-L26)/L25)</f>
        <v/>
      </c>
      <c r="M30" s="271" t="str">
        <f>IF(M25=0,"",(M25-M26)/M25)</f>
        <v/>
      </c>
      <c r="N30" s="270"/>
      <c r="O30" s="59" t="str">
        <f>IF(O25=0,"",(O25-O26)/O25)</f>
        <v/>
      </c>
      <c r="P30" s="269" t="str">
        <f>IF(P25=0,"",(P25-P26)/P25)</f>
        <v/>
      </c>
      <c r="Q30" s="270"/>
      <c r="R30" s="59" t="str">
        <f>IF(R25=0,"",(R25-R26)/R25)</f>
        <v/>
      </c>
      <c r="S30" s="269" t="str">
        <f>IF(S25=0,"",(S25-S26)/S25)</f>
        <v/>
      </c>
      <c r="T30" s="270"/>
      <c r="U30" s="59" t="str">
        <f>IF(U25=0,"",(U25-U26)/U25)</f>
        <v/>
      </c>
      <c r="V30" s="269" t="str">
        <f>IF(V25=0,"",(V25-V26)/V25)</f>
        <v/>
      </c>
      <c r="W30" s="270"/>
      <c r="X30" s="59" t="str">
        <f>IF(X25=0,"",(X25-X26)/X25)</f>
        <v/>
      </c>
      <c r="Y30" s="269" t="str">
        <f>IF(Y25=0,"",(Y25-Y26)/Y25)</f>
        <v/>
      </c>
      <c r="Z30" s="270"/>
      <c r="AA30" s="59" t="str">
        <f>IF(AA25=0,"",(AA25-AA26)/AA25)</f>
        <v/>
      </c>
      <c r="AB30" s="269" t="str">
        <f>IF(AB25=0,"",(AB25-AB26)/AB25)</f>
        <v/>
      </c>
      <c r="AC30" s="270"/>
    </row>
    <row r="31" spans="2:29" ht="19.5" customHeight="1" thickBot="1">
      <c r="B31" s="112" t="s">
        <v>142</v>
      </c>
      <c r="C31" s="353" t="s">
        <v>40</v>
      </c>
      <c r="D31" s="354"/>
      <c r="E31" s="114"/>
      <c r="F31" s="60" t="str">
        <f>IF(OR(F28="",F29="",F30=""),"",F28*F29*F30)</f>
        <v/>
      </c>
      <c r="G31" s="272" t="str">
        <f>IF(OR(G28="",G29="",G30=""),"",G28*G29*G30)</f>
        <v/>
      </c>
      <c r="H31" s="273"/>
      <c r="I31" s="60" t="str">
        <f>IF(OR(I28="",I29="",I30=""),"",I28*I29*I30)</f>
        <v/>
      </c>
      <c r="J31" s="272" t="str">
        <f>IF(OR(J28="",J29="",J30=""),"",J28*J29*J30)</f>
        <v/>
      </c>
      <c r="K31" s="273"/>
      <c r="L31" s="60" t="str">
        <f>IF(OR(L28="",L29="",L30=""),"",L28*L29*L30)</f>
        <v/>
      </c>
      <c r="M31" s="274" t="str">
        <f>IF(OR(M28="",M29="",M30=""),"",M28*M29*M30)</f>
        <v/>
      </c>
      <c r="N31" s="273"/>
      <c r="O31" s="60" t="str">
        <f>IF(OR(O28="",O29="",O30=""),"",O28*O29*O30)</f>
        <v/>
      </c>
      <c r="P31" s="272" t="str">
        <f>IF(OR(P28="",P29="",P30=""),"",P28*P29*P30)</f>
        <v/>
      </c>
      <c r="Q31" s="273"/>
      <c r="R31" s="60" t="str">
        <f>IF(OR(R28="",R29="",R30=""),"",R28*R29*R30)</f>
        <v/>
      </c>
      <c r="S31" s="272" t="str">
        <f>IF(OR(S28="",S29="",S30=""),"",S28*S29*S30)</f>
        <v/>
      </c>
      <c r="T31" s="273"/>
      <c r="U31" s="60" t="str">
        <f>IF(OR(U28="",U29="",U30=""),"",U28*U29*U30)</f>
        <v/>
      </c>
      <c r="V31" s="272" t="str">
        <f>IF(OR(V28="",V29="",V30=""),"",V28*V29*V30)</f>
        <v/>
      </c>
      <c r="W31" s="273"/>
      <c r="X31" s="60" t="str">
        <f>IF(OR(X28="",X29="",X30=""),"",X28*X29*X30)</f>
        <v/>
      </c>
      <c r="Y31" s="272" t="str">
        <f>IF(OR(Y28="",Y29="",Y30=""),"",Y28*Y29*Y30)</f>
        <v/>
      </c>
      <c r="Z31" s="273"/>
      <c r="AA31" s="60" t="str">
        <f>IF(OR(AA28="",AA29="",AA30=""),"",AA28*AA29*AA30)</f>
        <v/>
      </c>
      <c r="AB31" s="272" t="str">
        <f>IF(OR(AB28="",AB29="",AB30=""),"",AB28*AB29*AB30)</f>
        <v/>
      </c>
      <c r="AC31" s="273"/>
    </row>
    <row r="32" spans="2:29" ht="58.5" customHeight="1" thickBot="1">
      <c r="B32" s="115"/>
      <c r="C32" s="355" t="s">
        <v>143</v>
      </c>
      <c r="D32" s="355"/>
      <c r="E32" s="355"/>
      <c r="F32" s="344"/>
      <c r="G32" s="344"/>
      <c r="H32" s="344"/>
      <c r="I32" s="344"/>
      <c r="J32" s="344"/>
      <c r="K32" s="344"/>
      <c r="L32" s="344"/>
      <c r="M32" s="344"/>
      <c r="N32" s="344"/>
      <c r="O32" s="344"/>
      <c r="P32" s="344"/>
      <c r="Q32" s="344"/>
      <c r="R32" s="344"/>
      <c r="S32" s="344"/>
      <c r="T32" s="344"/>
      <c r="U32" s="344"/>
      <c r="V32" s="344"/>
      <c r="W32" s="344"/>
      <c r="X32" s="344"/>
      <c r="Y32" s="344"/>
      <c r="Z32" s="344"/>
      <c r="AA32" s="344"/>
      <c r="AB32" s="344"/>
      <c r="AC32" s="344"/>
    </row>
    <row r="33" spans="2:31" ht="14.25" customHeight="1" thickBot="1">
      <c r="B33" s="11"/>
      <c r="C33" s="9"/>
      <c r="D33" s="9"/>
      <c r="E33" s="10"/>
      <c r="F33" s="12"/>
      <c r="G33" s="12"/>
      <c r="H33" s="13"/>
      <c r="I33" s="12"/>
      <c r="J33" s="12"/>
      <c r="K33" s="13"/>
      <c r="L33" s="12"/>
      <c r="M33" s="12"/>
      <c r="N33" s="13"/>
      <c r="O33" s="12"/>
      <c r="P33" s="12"/>
      <c r="Q33" s="13"/>
      <c r="R33" s="12"/>
      <c r="S33" s="12"/>
      <c r="T33" s="13"/>
      <c r="U33" s="12"/>
      <c r="V33" s="12"/>
      <c r="W33" s="13"/>
      <c r="X33" s="12"/>
      <c r="Y33" s="12"/>
      <c r="Z33" s="13"/>
    </row>
    <row r="34" spans="2:31" s="7" customFormat="1" ht="12.75" customHeight="1">
      <c r="B34" s="356" t="s">
        <v>41</v>
      </c>
      <c r="C34" s="358" t="s">
        <v>138</v>
      </c>
      <c r="D34" s="359"/>
      <c r="E34" s="359"/>
      <c r="F34" s="359"/>
      <c r="G34" s="359"/>
      <c r="H34" s="359"/>
      <c r="I34" s="359"/>
      <c r="J34" s="359"/>
      <c r="K34" s="360"/>
      <c r="L34" s="358" t="s">
        <v>42</v>
      </c>
      <c r="M34" s="359"/>
      <c r="N34" s="359"/>
      <c r="O34" s="359"/>
      <c r="P34" s="359"/>
      <c r="Q34" s="359"/>
      <c r="R34" s="359"/>
      <c r="S34" s="359"/>
      <c r="T34" s="360"/>
      <c r="U34" s="358" t="s">
        <v>43</v>
      </c>
      <c r="V34" s="359"/>
      <c r="W34" s="359"/>
      <c r="X34" s="359"/>
      <c r="Y34" s="359"/>
      <c r="Z34" s="359"/>
      <c r="AA34" s="359"/>
      <c r="AB34" s="360"/>
      <c r="AC34" s="361" t="s">
        <v>146</v>
      </c>
    </row>
    <row r="35" spans="2:31" s="7" customFormat="1" ht="12.75" customHeight="1">
      <c r="B35" s="357"/>
      <c r="C35" s="364" t="s">
        <v>44</v>
      </c>
      <c r="D35" s="382" t="s">
        <v>136</v>
      </c>
      <c r="E35" s="384" t="s">
        <v>137</v>
      </c>
      <c r="F35" s="366" t="s">
        <v>45</v>
      </c>
      <c r="G35" s="367"/>
      <c r="H35" s="368"/>
      <c r="I35" s="385" t="s">
        <v>46</v>
      </c>
      <c r="J35" s="367"/>
      <c r="K35" s="386"/>
      <c r="L35" s="389" t="s">
        <v>47</v>
      </c>
      <c r="M35" s="390"/>
      <c r="N35" s="390"/>
      <c r="O35" s="390"/>
      <c r="P35" s="390"/>
      <c r="Q35" s="391"/>
      <c r="R35" s="392" t="s">
        <v>48</v>
      </c>
      <c r="S35" s="102" t="s">
        <v>44</v>
      </c>
      <c r="T35" s="99" t="s">
        <v>44</v>
      </c>
      <c r="U35" s="366" t="s">
        <v>49</v>
      </c>
      <c r="V35" s="367"/>
      <c r="W35" s="367"/>
      <c r="X35" s="367"/>
      <c r="Y35" s="367"/>
      <c r="Z35" s="367"/>
      <c r="AA35" s="368"/>
      <c r="AB35" s="372" t="s">
        <v>44</v>
      </c>
      <c r="AC35" s="362"/>
    </row>
    <row r="36" spans="2:31" s="7" customFormat="1" ht="12.75" customHeight="1" thickBot="1">
      <c r="B36" s="357"/>
      <c r="C36" s="365"/>
      <c r="D36" s="383"/>
      <c r="E36" s="372"/>
      <c r="F36" s="369"/>
      <c r="G36" s="370"/>
      <c r="H36" s="371"/>
      <c r="I36" s="387"/>
      <c r="J36" s="370"/>
      <c r="K36" s="388"/>
      <c r="L36" s="369"/>
      <c r="M36" s="370"/>
      <c r="N36" s="370"/>
      <c r="O36" s="370"/>
      <c r="P36" s="370"/>
      <c r="Q36" s="371"/>
      <c r="R36" s="393"/>
      <c r="S36" s="103" t="s">
        <v>133</v>
      </c>
      <c r="T36" s="104" t="s">
        <v>139</v>
      </c>
      <c r="U36" s="369"/>
      <c r="V36" s="370"/>
      <c r="W36" s="370"/>
      <c r="X36" s="370"/>
      <c r="Y36" s="370"/>
      <c r="Z36" s="370"/>
      <c r="AA36" s="371"/>
      <c r="AB36" s="373"/>
      <c r="AC36" s="363"/>
      <c r="AE36" s="159"/>
    </row>
    <row r="37" spans="2:31" ht="33.75" customHeight="1">
      <c r="B37" s="140"/>
      <c r="C37" s="141"/>
      <c r="D37" s="142"/>
      <c r="E37" s="143"/>
      <c r="F37" s="374"/>
      <c r="G37" s="375"/>
      <c r="H37" s="376"/>
      <c r="I37" s="377"/>
      <c r="J37" s="375"/>
      <c r="K37" s="378"/>
      <c r="L37" s="379"/>
      <c r="M37" s="380"/>
      <c r="N37" s="380"/>
      <c r="O37" s="380"/>
      <c r="P37" s="380"/>
      <c r="Q37" s="381"/>
      <c r="R37" s="144"/>
      <c r="S37" s="145"/>
      <c r="T37" s="146"/>
      <c r="U37" s="374"/>
      <c r="V37" s="375"/>
      <c r="W37" s="375"/>
      <c r="X37" s="375"/>
      <c r="Y37" s="375"/>
      <c r="Z37" s="375"/>
      <c r="AA37" s="376"/>
      <c r="AB37" s="147"/>
      <c r="AC37" s="160"/>
    </row>
    <row r="38" spans="2:31" ht="33.75" customHeight="1">
      <c r="B38" s="148"/>
      <c r="C38" s="149"/>
      <c r="D38" s="150"/>
      <c r="E38" s="151"/>
      <c r="F38" s="394"/>
      <c r="G38" s="395"/>
      <c r="H38" s="396"/>
      <c r="I38" s="397"/>
      <c r="J38" s="395"/>
      <c r="K38" s="398"/>
      <c r="L38" s="394"/>
      <c r="M38" s="395"/>
      <c r="N38" s="395"/>
      <c r="O38" s="395"/>
      <c r="P38" s="395"/>
      <c r="Q38" s="396"/>
      <c r="R38" s="152"/>
      <c r="S38" s="153"/>
      <c r="T38" s="154"/>
      <c r="U38" s="394"/>
      <c r="V38" s="395"/>
      <c r="W38" s="395"/>
      <c r="X38" s="395"/>
      <c r="Y38" s="395"/>
      <c r="Z38" s="395"/>
      <c r="AA38" s="396"/>
      <c r="AB38" s="154"/>
      <c r="AC38" s="161"/>
    </row>
    <row r="39" spans="2:31" ht="33.75" customHeight="1">
      <c r="B39" s="148"/>
      <c r="C39" s="149"/>
      <c r="D39" s="150"/>
      <c r="E39" s="151"/>
      <c r="F39" s="394"/>
      <c r="G39" s="395"/>
      <c r="H39" s="396"/>
      <c r="I39" s="397"/>
      <c r="J39" s="395"/>
      <c r="K39" s="398"/>
      <c r="L39" s="394"/>
      <c r="M39" s="395"/>
      <c r="N39" s="395"/>
      <c r="O39" s="395"/>
      <c r="P39" s="395"/>
      <c r="Q39" s="396"/>
      <c r="R39" s="152"/>
      <c r="S39" s="153"/>
      <c r="T39" s="154"/>
      <c r="U39" s="394"/>
      <c r="V39" s="395"/>
      <c r="W39" s="395"/>
      <c r="X39" s="395"/>
      <c r="Y39" s="395"/>
      <c r="Z39" s="395"/>
      <c r="AA39" s="396"/>
      <c r="AB39" s="154"/>
      <c r="AC39" s="162"/>
    </row>
    <row r="40" spans="2:31" ht="39" customHeight="1">
      <c r="B40" s="148"/>
      <c r="C40" s="149"/>
      <c r="D40" s="150"/>
      <c r="E40" s="151"/>
      <c r="F40" s="394"/>
      <c r="G40" s="395"/>
      <c r="H40" s="396"/>
      <c r="I40" s="397"/>
      <c r="J40" s="395"/>
      <c r="K40" s="398"/>
      <c r="L40" s="394"/>
      <c r="M40" s="395"/>
      <c r="N40" s="395"/>
      <c r="O40" s="395"/>
      <c r="P40" s="395"/>
      <c r="Q40" s="396"/>
      <c r="R40" s="152"/>
      <c r="S40" s="153"/>
      <c r="T40" s="154"/>
      <c r="U40" s="394"/>
      <c r="V40" s="395"/>
      <c r="W40" s="395"/>
      <c r="X40" s="395"/>
      <c r="Y40" s="395"/>
      <c r="Z40" s="395"/>
      <c r="AA40" s="396"/>
      <c r="AB40" s="154"/>
      <c r="AC40" s="162"/>
    </row>
    <row r="41" spans="2:31" ht="39" customHeight="1">
      <c r="B41" s="148"/>
      <c r="C41" s="149"/>
      <c r="D41" s="150"/>
      <c r="E41" s="151"/>
      <c r="F41" s="394"/>
      <c r="G41" s="395"/>
      <c r="H41" s="396"/>
      <c r="I41" s="397"/>
      <c r="J41" s="395"/>
      <c r="K41" s="398"/>
      <c r="L41" s="394"/>
      <c r="M41" s="395"/>
      <c r="N41" s="395"/>
      <c r="O41" s="395"/>
      <c r="P41" s="395"/>
      <c r="Q41" s="396"/>
      <c r="R41" s="152"/>
      <c r="S41" s="153"/>
      <c r="T41" s="154"/>
      <c r="U41" s="394"/>
      <c r="V41" s="395"/>
      <c r="W41" s="395"/>
      <c r="X41" s="395"/>
      <c r="Y41" s="395"/>
      <c r="Z41" s="395"/>
      <c r="AA41" s="396"/>
      <c r="AB41" s="154"/>
      <c r="AC41" s="162"/>
    </row>
    <row r="42" spans="2:31" ht="39" customHeight="1">
      <c r="B42" s="148"/>
      <c r="C42" s="149"/>
      <c r="D42" s="150"/>
      <c r="E42" s="151"/>
      <c r="F42" s="394"/>
      <c r="G42" s="395"/>
      <c r="H42" s="396"/>
      <c r="I42" s="397"/>
      <c r="J42" s="395"/>
      <c r="K42" s="398"/>
      <c r="L42" s="394"/>
      <c r="M42" s="395"/>
      <c r="N42" s="395"/>
      <c r="O42" s="395"/>
      <c r="P42" s="395"/>
      <c r="Q42" s="396"/>
      <c r="R42" s="152"/>
      <c r="S42" s="153"/>
      <c r="T42" s="154"/>
      <c r="U42" s="394"/>
      <c r="V42" s="395"/>
      <c r="W42" s="395"/>
      <c r="X42" s="395"/>
      <c r="Y42" s="395"/>
      <c r="Z42" s="395"/>
      <c r="AA42" s="396"/>
      <c r="AB42" s="154"/>
      <c r="AC42" s="162"/>
    </row>
    <row r="43" spans="2:31" ht="39" customHeight="1">
      <c r="B43" s="148"/>
      <c r="C43" s="149"/>
      <c r="D43" s="150"/>
      <c r="E43" s="151"/>
      <c r="F43" s="394"/>
      <c r="G43" s="395"/>
      <c r="H43" s="396"/>
      <c r="I43" s="397"/>
      <c r="J43" s="395"/>
      <c r="K43" s="398"/>
      <c r="L43" s="394"/>
      <c r="M43" s="395"/>
      <c r="N43" s="395"/>
      <c r="O43" s="395"/>
      <c r="P43" s="395"/>
      <c r="Q43" s="396"/>
      <c r="R43" s="152"/>
      <c r="S43" s="153"/>
      <c r="T43" s="154"/>
      <c r="U43" s="394"/>
      <c r="V43" s="395"/>
      <c r="W43" s="395"/>
      <c r="X43" s="395"/>
      <c r="Y43" s="395"/>
      <c r="Z43" s="395"/>
      <c r="AA43" s="396"/>
      <c r="AB43" s="154"/>
      <c r="AC43" s="162"/>
    </row>
    <row r="44" spans="2:31" ht="39" customHeight="1">
      <c r="B44" s="148"/>
      <c r="C44" s="155"/>
      <c r="D44" s="150"/>
      <c r="E44" s="156"/>
      <c r="F44" s="394"/>
      <c r="G44" s="395"/>
      <c r="H44" s="396"/>
      <c r="I44" s="397"/>
      <c r="J44" s="395"/>
      <c r="K44" s="398"/>
      <c r="L44" s="394"/>
      <c r="M44" s="395"/>
      <c r="N44" s="395"/>
      <c r="O44" s="395"/>
      <c r="P44" s="395"/>
      <c r="Q44" s="396"/>
      <c r="R44" s="152"/>
      <c r="S44" s="153"/>
      <c r="T44" s="154"/>
      <c r="U44" s="394"/>
      <c r="V44" s="395"/>
      <c r="W44" s="395"/>
      <c r="X44" s="395"/>
      <c r="Y44" s="395"/>
      <c r="Z44" s="395"/>
      <c r="AA44" s="396"/>
      <c r="AB44" s="154"/>
      <c r="AC44" s="162"/>
    </row>
    <row r="45" spans="2:31" ht="39" customHeight="1">
      <c r="B45" s="148"/>
      <c r="C45" s="155"/>
      <c r="D45" s="150"/>
      <c r="E45" s="156"/>
      <c r="F45" s="394"/>
      <c r="G45" s="395"/>
      <c r="H45" s="396"/>
      <c r="I45" s="397"/>
      <c r="J45" s="395"/>
      <c r="K45" s="398"/>
      <c r="L45" s="394"/>
      <c r="M45" s="395"/>
      <c r="N45" s="395"/>
      <c r="O45" s="395"/>
      <c r="P45" s="395"/>
      <c r="Q45" s="396"/>
      <c r="R45" s="152"/>
      <c r="S45" s="153"/>
      <c r="T45" s="154"/>
      <c r="U45" s="394"/>
      <c r="V45" s="395"/>
      <c r="W45" s="395"/>
      <c r="X45" s="395"/>
      <c r="Y45" s="395"/>
      <c r="Z45" s="395"/>
      <c r="AA45" s="396"/>
      <c r="AB45" s="154"/>
      <c r="AC45" s="162"/>
    </row>
    <row r="46" spans="2:31" ht="39" customHeight="1">
      <c r="B46" s="148"/>
      <c r="C46" s="155"/>
      <c r="D46" s="150"/>
      <c r="E46" s="156"/>
      <c r="F46" s="394"/>
      <c r="G46" s="395"/>
      <c r="H46" s="396"/>
      <c r="I46" s="397"/>
      <c r="J46" s="395"/>
      <c r="K46" s="398"/>
      <c r="L46" s="394"/>
      <c r="M46" s="395"/>
      <c r="N46" s="395"/>
      <c r="O46" s="395"/>
      <c r="P46" s="395"/>
      <c r="Q46" s="396"/>
      <c r="R46" s="152"/>
      <c r="S46" s="153"/>
      <c r="T46" s="154"/>
      <c r="U46" s="394"/>
      <c r="V46" s="395"/>
      <c r="W46" s="395"/>
      <c r="X46" s="395"/>
      <c r="Y46" s="395"/>
      <c r="Z46" s="395"/>
      <c r="AA46" s="396"/>
      <c r="AB46" s="154"/>
      <c r="AC46" s="162"/>
    </row>
    <row r="47" spans="2:31" ht="39" customHeight="1">
      <c r="B47" s="148"/>
      <c r="C47" s="155"/>
      <c r="D47" s="150"/>
      <c r="E47" s="156"/>
      <c r="F47" s="394"/>
      <c r="G47" s="395"/>
      <c r="H47" s="396"/>
      <c r="I47" s="397"/>
      <c r="J47" s="395"/>
      <c r="K47" s="398"/>
      <c r="L47" s="394"/>
      <c r="M47" s="395"/>
      <c r="N47" s="395"/>
      <c r="O47" s="395"/>
      <c r="P47" s="395"/>
      <c r="Q47" s="396"/>
      <c r="R47" s="152"/>
      <c r="S47" s="153"/>
      <c r="T47" s="154"/>
      <c r="U47" s="394"/>
      <c r="V47" s="395"/>
      <c r="W47" s="395"/>
      <c r="X47" s="395"/>
      <c r="Y47" s="395"/>
      <c r="Z47" s="395"/>
      <c r="AA47" s="396"/>
      <c r="AB47" s="154"/>
      <c r="AC47" s="162"/>
    </row>
    <row r="48" spans="2:31" ht="39" customHeight="1">
      <c r="B48" s="148"/>
      <c r="C48" s="155"/>
      <c r="D48" s="150"/>
      <c r="E48" s="156"/>
      <c r="F48" s="394"/>
      <c r="G48" s="395"/>
      <c r="H48" s="396"/>
      <c r="I48" s="397"/>
      <c r="J48" s="395"/>
      <c r="K48" s="398"/>
      <c r="L48" s="394"/>
      <c r="M48" s="395"/>
      <c r="N48" s="395"/>
      <c r="O48" s="395"/>
      <c r="P48" s="395"/>
      <c r="Q48" s="396"/>
      <c r="R48" s="152"/>
      <c r="S48" s="153"/>
      <c r="T48" s="154"/>
      <c r="U48" s="394"/>
      <c r="V48" s="395"/>
      <c r="W48" s="395"/>
      <c r="X48" s="395"/>
      <c r="Y48" s="395"/>
      <c r="Z48" s="395"/>
      <c r="AA48" s="396"/>
      <c r="AB48" s="154"/>
      <c r="AC48" s="162"/>
    </row>
    <row r="49" spans="2:29" ht="39" customHeight="1">
      <c r="B49" s="148"/>
      <c r="C49" s="155"/>
      <c r="D49" s="150"/>
      <c r="E49" s="156"/>
      <c r="F49" s="394"/>
      <c r="G49" s="395"/>
      <c r="H49" s="396"/>
      <c r="I49" s="397"/>
      <c r="J49" s="395"/>
      <c r="K49" s="398"/>
      <c r="L49" s="394"/>
      <c r="M49" s="395"/>
      <c r="N49" s="395"/>
      <c r="O49" s="395"/>
      <c r="P49" s="395"/>
      <c r="Q49" s="396"/>
      <c r="R49" s="152"/>
      <c r="S49" s="153"/>
      <c r="T49" s="154"/>
      <c r="U49" s="394"/>
      <c r="V49" s="395"/>
      <c r="W49" s="395"/>
      <c r="X49" s="395"/>
      <c r="Y49" s="395"/>
      <c r="Z49" s="395"/>
      <c r="AA49" s="396"/>
      <c r="AB49" s="154"/>
      <c r="AC49" s="162"/>
    </row>
    <row r="50" spans="2:29" ht="39" customHeight="1">
      <c r="B50" s="148"/>
      <c r="C50" s="155"/>
      <c r="D50" s="150"/>
      <c r="E50" s="156"/>
      <c r="F50" s="394"/>
      <c r="G50" s="395"/>
      <c r="H50" s="396"/>
      <c r="I50" s="397"/>
      <c r="J50" s="395"/>
      <c r="K50" s="398"/>
      <c r="L50" s="394"/>
      <c r="M50" s="395"/>
      <c r="N50" s="395"/>
      <c r="O50" s="395"/>
      <c r="P50" s="395"/>
      <c r="Q50" s="396"/>
      <c r="R50" s="152"/>
      <c r="S50" s="153"/>
      <c r="T50" s="154"/>
      <c r="U50" s="394"/>
      <c r="V50" s="395"/>
      <c r="W50" s="395"/>
      <c r="X50" s="395"/>
      <c r="Y50" s="395"/>
      <c r="Z50" s="395"/>
      <c r="AA50" s="396"/>
      <c r="AB50" s="154"/>
      <c r="AC50" s="162"/>
    </row>
    <row r="51" spans="2:29" ht="33.75" customHeight="1" thickBot="1">
      <c r="B51" s="148"/>
      <c r="C51" s="155"/>
      <c r="D51" s="157"/>
      <c r="E51" s="156"/>
      <c r="F51" s="401"/>
      <c r="G51" s="402"/>
      <c r="H51" s="403"/>
      <c r="I51" s="404"/>
      <c r="J51" s="402"/>
      <c r="K51" s="405"/>
      <c r="L51" s="401"/>
      <c r="M51" s="402"/>
      <c r="N51" s="402"/>
      <c r="O51" s="402"/>
      <c r="P51" s="402"/>
      <c r="Q51" s="403"/>
      <c r="R51" s="152"/>
      <c r="S51" s="158"/>
      <c r="T51" s="154"/>
      <c r="U51" s="401"/>
      <c r="V51" s="402"/>
      <c r="W51" s="402"/>
      <c r="X51" s="402"/>
      <c r="Y51" s="402"/>
      <c r="Z51" s="402"/>
      <c r="AA51" s="403"/>
      <c r="AB51" s="154"/>
      <c r="AC51" s="163"/>
    </row>
    <row r="52" spans="2:29" ht="33.75" customHeight="1">
      <c r="B52" s="26"/>
      <c r="C52" s="27"/>
      <c r="D52" s="28"/>
      <c r="E52" s="26"/>
      <c r="F52" s="26"/>
      <c r="G52" s="29"/>
      <c r="H52" s="25"/>
      <c r="I52" s="25"/>
      <c r="J52" s="25"/>
      <c r="K52" s="30"/>
      <c r="L52" s="399"/>
      <c r="M52" s="399"/>
      <c r="N52" s="399"/>
      <c r="O52" s="399"/>
      <c r="P52" s="399"/>
      <c r="Q52" s="399"/>
      <c r="R52" s="25"/>
      <c r="S52" s="25"/>
      <c r="T52" s="25"/>
      <c r="U52" s="25"/>
      <c r="V52" s="25"/>
      <c r="W52" s="25"/>
      <c r="X52" s="25"/>
      <c r="Y52" s="25"/>
      <c r="Z52" s="25"/>
      <c r="AA52" s="31"/>
      <c r="AB52" s="32"/>
    </row>
  </sheetData>
  <dataConsolidate/>
  <mergeCells count="143">
    <mergeCell ref="X11:Z11"/>
    <mergeCell ref="AA11:AC11"/>
    <mergeCell ref="L52:Q52"/>
    <mergeCell ref="C3:D3"/>
    <mergeCell ref="C4:D4"/>
    <mergeCell ref="C5:D5"/>
    <mergeCell ref="C6:D6"/>
    <mergeCell ref="C7:D7"/>
    <mergeCell ref="F11:H11"/>
    <mergeCell ref="I11:K11"/>
    <mergeCell ref="L11:N11"/>
    <mergeCell ref="O11:Q11"/>
    <mergeCell ref="F50:H50"/>
    <mergeCell ref="I50:K50"/>
    <mergeCell ref="L50:Q50"/>
    <mergeCell ref="U50:AA50"/>
    <mergeCell ref="F51:H51"/>
    <mergeCell ref="I51:K51"/>
    <mergeCell ref="L51:Q51"/>
    <mergeCell ref="U51:AA51"/>
    <mergeCell ref="F48:H48"/>
    <mergeCell ref="I48:K48"/>
    <mergeCell ref="L48:Q48"/>
    <mergeCell ref="U48:AA48"/>
    <mergeCell ref="F49:H49"/>
    <mergeCell ref="I49:K49"/>
    <mergeCell ref="L49:Q49"/>
    <mergeCell ref="U49:AA49"/>
    <mergeCell ref="F46:H46"/>
    <mergeCell ref="I46:K46"/>
    <mergeCell ref="L46:Q46"/>
    <mergeCell ref="U46:AA46"/>
    <mergeCell ref="F47:H47"/>
    <mergeCell ref="I47:K47"/>
    <mergeCell ref="L47:Q47"/>
    <mergeCell ref="U47:AA47"/>
    <mergeCell ref="F44:H44"/>
    <mergeCell ref="I44:K44"/>
    <mergeCell ref="L44:Q44"/>
    <mergeCell ref="U44:AA44"/>
    <mergeCell ref="F45:H45"/>
    <mergeCell ref="I45:K45"/>
    <mergeCell ref="L45:Q45"/>
    <mergeCell ref="U45:AA45"/>
    <mergeCell ref="F42:H42"/>
    <mergeCell ref="I42:K42"/>
    <mergeCell ref="L42:Q42"/>
    <mergeCell ref="U42:AA42"/>
    <mergeCell ref="F43:H43"/>
    <mergeCell ref="I43:K43"/>
    <mergeCell ref="L43:Q43"/>
    <mergeCell ref="U43:AA43"/>
    <mergeCell ref="F40:H40"/>
    <mergeCell ref="I40:K40"/>
    <mergeCell ref="L40:Q40"/>
    <mergeCell ref="U40:AA40"/>
    <mergeCell ref="F41:H41"/>
    <mergeCell ref="I41:K41"/>
    <mergeCell ref="L41:Q41"/>
    <mergeCell ref="U41:AA41"/>
    <mergeCell ref="F38:H38"/>
    <mergeCell ref="I38:K38"/>
    <mergeCell ref="L38:Q38"/>
    <mergeCell ref="U38:AA38"/>
    <mergeCell ref="F39:H39"/>
    <mergeCell ref="I39:K39"/>
    <mergeCell ref="L39:Q39"/>
    <mergeCell ref="U39:AA39"/>
    <mergeCell ref="F37:H37"/>
    <mergeCell ref="I37:K37"/>
    <mergeCell ref="L37:Q37"/>
    <mergeCell ref="U37:AA37"/>
    <mergeCell ref="D35:D36"/>
    <mergeCell ref="E35:E36"/>
    <mergeCell ref="F35:H36"/>
    <mergeCell ref="I35:K36"/>
    <mergeCell ref="L35:Q36"/>
    <mergeCell ref="R35:R36"/>
    <mergeCell ref="X32:Z32"/>
    <mergeCell ref="AA32:AC32"/>
    <mergeCell ref="B34:B36"/>
    <mergeCell ref="C34:K34"/>
    <mergeCell ref="L34:T34"/>
    <mergeCell ref="U34:AB34"/>
    <mergeCell ref="AC34:AC36"/>
    <mergeCell ref="C35:C36"/>
    <mergeCell ref="U35:AA36"/>
    <mergeCell ref="AB35:AB36"/>
    <mergeCell ref="O32:Q32"/>
    <mergeCell ref="C25:D25"/>
    <mergeCell ref="C26:D26"/>
    <mergeCell ref="C27:D27"/>
    <mergeCell ref="C28:D28"/>
    <mergeCell ref="C29:D29"/>
    <mergeCell ref="C30:D30"/>
    <mergeCell ref="R32:T32"/>
    <mergeCell ref="U32:W32"/>
    <mergeCell ref="C11:E11"/>
    <mergeCell ref="C16:E16"/>
    <mergeCell ref="C17:D17"/>
    <mergeCell ref="C18:D18"/>
    <mergeCell ref="C31:D31"/>
    <mergeCell ref="C32:E32"/>
    <mergeCell ref="F32:H32"/>
    <mergeCell ref="I32:K32"/>
    <mergeCell ref="L32:N32"/>
    <mergeCell ref="U12:W12"/>
    <mergeCell ref="R11:T11"/>
    <mergeCell ref="U11:W11"/>
    <mergeCell ref="R12:T12"/>
    <mergeCell ref="X12:Z12"/>
    <mergeCell ref="C19:D19"/>
    <mergeCell ref="C20:D20"/>
    <mergeCell ref="C21:D21"/>
    <mergeCell ref="C22:D22"/>
    <mergeCell ref="C23:D23"/>
    <mergeCell ref="C24:D24"/>
    <mergeCell ref="C14:E14"/>
    <mergeCell ref="C15:E15"/>
    <mergeCell ref="AA12:AC12"/>
    <mergeCell ref="X9:Z9"/>
    <mergeCell ref="AA9:AC9"/>
    <mergeCell ref="B10:B16"/>
    <mergeCell ref="C10:E10"/>
    <mergeCell ref="F10:H10"/>
    <mergeCell ref="I10:K10"/>
    <mergeCell ref="L10:N10"/>
    <mergeCell ref="O10:Q10"/>
    <mergeCell ref="R10:T10"/>
    <mergeCell ref="U10:W10"/>
    <mergeCell ref="F9:H9"/>
    <mergeCell ref="I9:K9"/>
    <mergeCell ref="L9:N9"/>
    <mergeCell ref="O9:Q9"/>
    <mergeCell ref="R9:T9"/>
    <mergeCell ref="U9:W9"/>
    <mergeCell ref="X10:Z10"/>
    <mergeCell ref="AA10:AC10"/>
    <mergeCell ref="C12:E12"/>
    <mergeCell ref="F12:H12"/>
    <mergeCell ref="I12:K12"/>
    <mergeCell ref="L12:N12"/>
    <mergeCell ref="O12:Q12"/>
  </mergeCells>
  <dataValidations xWindow="836" yWindow="581" count="3">
    <dataValidation allowBlank="1" showInputMessage="1" showErrorMessage="1" promptTitle="Hi" prompt="_x000a_T1 or T2" sqref="F16 I16 L16 O16 R16 U16"/>
    <dataValidation type="list" allowBlank="1" showInputMessage="1" showErrorMessage="1" promptTitle="Legend:" prompt="_x000a_Drag this box out of the way if it is interfering._x000a__x000a_ ● - Actual result meets or exceeds the Event Plan_x000a_▲ - Concern with Actual result_x000a_ X - Major concern with Actual result." sqref="H33 Z14:Z33 H14:H31 W14:W33 K14:K33 N14:N33 AC14:AC32 T14:T33 Q14:Q33">
      <formula1>"●,▲,X"</formula1>
    </dataValidation>
    <dataValidation type="list" allowBlank="1" showInputMessage="1" showErrorMessage="1" prompt="Drag this box out of the way if it is interfering._x000a__x000a_ ● - Countermeasure implemented and effective_x000a_▲ - Concern with Countermeasure_x000a_ X - Major concern with Countermeasure_x000a__x000a_For ▲ or X items, develop new CM's  and record on this table" sqref="AC37:AC51">
      <formula1>"●, ▲,✕"</formula1>
    </dataValidation>
  </dataValidations>
  <printOptions horizontalCentered="1" verticalCentered="1"/>
  <pageMargins left="0.2" right="0" top="0" bottom="0.42" header="0.24" footer="0.19"/>
  <pageSetup scale="44" orientation="landscape" r:id="rId1"/>
  <headerFooter alignWithMargins="0">
    <oddFooter>&amp;R09.03.01.01.08 Rev0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2049" r:id="rId4">
          <objectPr defaultSize="0" autoPict="0" r:id="rId5">
            <anchor moveWithCells="1">
              <from>
                <xdr:col>4</xdr:col>
                <xdr:colOff>161925</xdr:colOff>
                <xdr:row>28</xdr:row>
                <xdr:rowOff>19050</xdr:rowOff>
              </from>
              <to>
                <xdr:col>4</xdr:col>
                <xdr:colOff>533400</xdr:colOff>
                <xdr:row>29</xdr:row>
                <xdr:rowOff>9525</xdr:rowOff>
              </to>
            </anchor>
          </objectPr>
        </oleObject>
      </mc:Choice>
      <mc:Fallback>
        <oleObject progId="Equation.3" shapeId="2049" r:id="rId4"/>
      </mc:Fallback>
    </mc:AlternateContent>
    <mc:AlternateContent xmlns:mc="http://schemas.openxmlformats.org/markup-compatibility/2006">
      <mc:Choice Requires="x14">
        <oleObject progId="Equation.3" shapeId="2050" r:id="rId6">
          <objectPr defaultSize="0" r:id="rId7">
            <anchor moveWithCells="1">
              <from>
                <xdr:col>4</xdr:col>
                <xdr:colOff>142875</xdr:colOff>
                <xdr:row>27</xdr:row>
                <xdr:rowOff>47625</xdr:rowOff>
              </from>
              <to>
                <xdr:col>4</xdr:col>
                <xdr:colOff>561975</xdr:colOff>
                <xdr:row>27</xdr:row>
                <xdr:rowOff>219075</xdr:rowOff>
              </to>
            </anchor>
          </objectPr>
        </oleObject>
      </mc:Choice>
      <mc:Fallback>
        <oleObject progId="Equation.3" shapeId="2050" r:id="rId6"/>
      </mc:Fallback>
    </mc:AlternateContent>
    <mc:AlternateContent xmlns:mc="http://schemas.openxmlformats.org/markup-compatibility/2006">
      <mc:Choice Requires="x14">
        <oleObject progId="Equation.3" shapeId="2051" r:id="rId8">
          <objectPr defaultSize="0" autoPict="0" r:id="rId9">
            <anchor moveWithCells="1">
              <from>
                <xdr:col>4</xdr:col>
                <xdr:colOff>171450</xdr:colOff>
                <xdr:row>29</xdr:row>
                <xdr:rowOff>0</xdr:rowOff>
              </from>
              <to>
                <xdr:col>4</xdr:col>
                <xdr:colOff>533400</xdr:colOff>
                <xdr:row>29</xdr:row>
                <xdr:rowOff>228600</xdr:rowOff>
              </to>
            </anchor>
          </objectPr>
        </oleObject>
      </mc:Choice>
      <mc:Fallback>
        <oleObject progId="Equation.3" shapeId="2051" r:id="rId8"/>
      </mc:Fallback>
    </mc:AlternateContent>
    <mc:AlternateContent xmlns:mc="http://schemas.openxmlformats.org/markup-compatibility/2006">
      <mc:Choice Requires="x14">
        <oleObject progId="Equation.3" shapeId="2052" r:id="rId10">
          <objectPr defaultSize="0" autoPict="0" r:id="rId11">
            <anchor moveWithCells="1">
              <from>
                <xdr:col>4</xdr:col>
                <xdr:colOff>28575</xdr:colOff>
                <xdr:row>30</xdr:row>
                <xdr:rowOff>47625</xdr:rowOff>
              </from>
              <to>
                <xdr:col>4</xdr:col>
                <xdr:colOff>676275</xdr:colOff>
                <xdr:row>30</xdr:row>
                <xdr:rowOff>209550</xdr:rowOff>
              </to>
            </anchor>
          </objectPr>
        </oleObject>
      </mc:Choice>
      <mc:Fallback>
        <oleObject progId="Equation.3" shapeId="2052" r:id="rId10"/>
      </mc:Fallback>
    </mc:AlternateContent>
    <mc:AlternateContent xmlns:mc="http://schemas.openxmlformats.org/markup-compatibility/2006">
      <mc:Choice Requires="x14">
        <oleObject progId="Equation.3" shapeId="2053" r:id="rId12">
          <objectPr defaultSize="0" autoPict="0" r:id="rId13">
            <anchor moveWithCells="1">
              <from>
                <xdr:col>4</xdr:col>
                <xdr:colOff>133350</xdr:colOff>
                <xdr:row>23</xdr:row>
                <xdr:rowOff>19050</xdr:rowOff>
              </from>
              <to>
                <xdr:col>4</xdr:col>
                <xdr:colOff>571500</xdr:colOff>
                <xdr:row>24</xdr:row>
                <xdr:rowOff>19050</xdr:rowOff>
              </to>
            </anchor>
          </objectPr>
        </oleObject>
      </mc:Choice>
      <mc:Fallback>
        <oleObject progId="Equation.3" shapeId="2053" r:id="rId1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07"/>
  <sheetViews>
    <sheetView showGridLines="0" zoomScale="70" zoomScaleNormal="70" zoomScaleSheetLayoutView="85" workbookViewId="0"/>
  </sheetViews>
  <sheetFormatPr defaultRowHeight="15.75"/>
  <cols>
    <col min="1" max="1" width="1" style="177" customWidth="1"/>
    <col min="2" max="2" width="13" style="177" customWidth="1"/>
    <col min="3" max="3" width="26.28515625" style="177" customWidth="1"/>
    <col min="4" max="4" width="25.7109375" style="177" customWidth="1"/>
    <col min="5" max="5" width="24.85546875" style="177" customWidth="1"/>
    <col min="6" max="6" width="23.42578125" style="177" customWidth="1"/>
    <col min="7" max="7" width="26.28515625" style="177" customWidth="1"/>
    <col min="8" max="8" width="28" style="177" customWidth="1"/>
    <col min="9" max="9" width="0.85546875" style="177" customWidth="1"/>
    <col min="10" max="10" width="9.140625" style="177"/>
    <col min="11" max="11" width="1.7109375" style="177" customWidth="1"/>
    <col min="12" max="16" width="9.140625" style="177"/>
    <col min="17" max="17" width="1.42578125" style="177" customWidth="1"/>
    <col min="18" max="256" width="9.140625" style="177"/>
    <col min="257" max="257" width="1" style="177" customWidth="1"/>
    <col min="258" max="258" width="13" style="177" customWidth="1"/>
    <col min="259" max="259" width="26.28515625" style="177" customWidth="1"/>
    <col min="260" max="260" width="25.7109375" style="177" customWidth="1"/>
    <col min="261" max="261" width="24.85546875" style="177" customWidth="1"/>
    <col min="262" max="262" width="23.42578125" style="177" customWidth="1"/>
    <col min="263" max="263" width="26.28515625" style="177" customWidth="1"/>
    <col min="264" max="264" width="28" style="177" customWidth="1"/>
    <col min="265" max="265" width="0.85546875" style="177" customWidth="1"/>
    <col min="266" max="266" width="9.140625" style="177"/>
    <col min="267" max="267" width="1.7109375" style="177" customWidth="1"/>
    <col min="268" max="272" width="9.140625" style="177"/>
    <col min="273" max="273" width="1.42578125" style="177" customWidth="1"/>
    <col min="274" max="512" width="9.140625" style="177"/>
    <col min="513" max="513" width="1" style="177" customWidth="1"/>
    <col min="514" max="514" width="13" style="177" customWidth="1"/>
    <col min="515" max="515" width="26.28515625" style="177" customWidth="1"/>
    <col min="516" max="516" width="25.7109375" style="177" customWidth="1"/>
    <col min="517" max="517" width="24.85546875" style="177" customWidth="1"/>
    <col min="518" max="518" width="23.42578125" style="177" customWidth="1"/>
    <col min="519" max="519" width="26.28515625" style="177" customWidth="1"/>
    <col min="520" max="520" width="28" style="177" customWidth="1"/>
    <col min="521" max="521" width="0.85546875" style="177" customWidth="1"/>
    <col min="522" max="522" width="9.140625" style="177"/>
    <col min="523" max="523" width="1.7109375" style="177" customWidth="1"/>
    <col min="524" max="528" width="9.140625" style="177"/>
    <col min="529" max="529" width="1.42578125" style="177" customWidth="1"/>
    <col min="530" max="768" width="9.140625" style="177"/>
    <col min="769" max="769" width="1" style="177" customWidth="1"/>
    <col min="770" max="770" width="13" style="177" customWidth="1"/>
    <col min="771" max="771" width="26.28515625" style="177" customWidth="1"/>
    <col min="772" max="772" width="25.7109375" style="177" customWidth="1"/>
    <col min="773" max="773" width="24.85546875" style="177" customWidth="1"/>
    <col min="774" max="774" width="23.42578125" style="177" customWidth="1"/>
    <col min="775" max="775" width="26.28515625" style="177" customWidth="1"/>
    <col min="776" max="776" width="28" style="177" customWidth="1"/>
    <col min="777" max="777" width="0.85546875" style="177" customWidth="1"/>
    <col min="778" max="778" width="9.140625" style="177"/>
    <col min="779" max="779" width="1.7109375" style="177" customWidth="1"/>
    <col min="780" max="784" width="9.140625" style="177"/>
    <col min="785" max="785" width="1.42578125" style="177" customWidth="1"/>
    <col min="786" max="1024" width="9.140625" style="177"/>
    <col min="1025" max="1025" width="1" style="177" customWidth="1"/>
    <col min="1026" max="1026" width="13" style="177" customWidth="1"/>
    <col min="1027" max="1027" width="26.28515625" style="177" customWidth="1"/>
    <col min="1028" max="1028" width="25.7109375" style="177" customWidth="1"/>
    <col min="1029" max="1029" width="24.85546875" style="177" customWidth="1"/>
    <col min="1030" max="1030" width="23.42578125" style="177" customWidth="1"/>
    <col min="1031" max="1031" width="26.28515625" style="177" customWidth="1"/>
    <col min="1032" max="1032" width="28" style="177" customWidth="1"/>
    <col min="1033" max="1033" width="0.85546875" style="177" customWidth="1"/>
    <col min="1034" max="1034" width="9.140625" style="177"/>
    <col min="1035" max="1035" width="1.7109375" style="177" customWidth="1"/>
    <col min="1036" max="1040" width="9.140625" style="177"/>
    <col min="1041" max="1041" width="1.42578125" style="177" customWidth="1"/>
    <col min="1042" max="1280" width="9.140625" style="177"/>
    <col min="1281" max="1281" width="1" style="177" customWidth="1"/>
    <col min="1282" max="1282" width="13" style="177" customWidth="1"/>
    <col min="1283" max="1283" width="26.28515625" style="177" customWidth="1"/>
    <col min="1284" max="1284" width="25.7109375" style="177" customWidth="1"/>
    <col min="1285" max="1285" width="24.85546875" style="177" customWidth="1"/>
    <col min="1286" max="1286" width="23.42578125" style="177" customWidth="1"/>
    <col min="1287" max="1287" width="26.28515625" style="177" customWidth="1"/>
    <col min="1288" max="1288" width="28" style="177" customWidth="1"/>
    <col min="1289" max="1289" width="0.85546875" style="177" customWidth="1"/>
    <col min="1290" max="1290" width="9.140625" style="177"/>
    <col min="1291" max="1291" width="1.7109375" style="177" customWidth="1"/>
    <col min="1292" max="1296" width="9.140625" style="177"/>
    <col min="1297" max="1297" width="1.42578125" style="177" customWidth="1"/>
    <col min="1298" max="1536" width="9.140625" style="177"/>
    <col min="1537" max="1537" width="1" style="177" customWidth="1"/>
    <col min="1538" max="1538" width="13" style="177" customWidth="1"/>
    <col min="1539" max="1539" width="26.28515625" style="177" customWidth="1"/>
    <col min="1540" max="1540" width="25.7109375" style="177" customWidth="1"/>
    <col min="1541" max="1541" width="24.85546875" style="177" customWidth="1"/>
    <col min="1542" max="1542" width="23.42578125" style="177" customWidth="1"/>
    <col min="1543" max="1543" width="26.28515625" style="177" customWidth="1"/>
    <col min="1544" max="1544" width="28" style="177" customWidth="1"/>
    <col min="1545" max="1545" width="0.85546875" style="177" customWidth="1"/>
    <col min="1546" max="1546" width="9.140625" style="177"/>
    <col min="1547" max="1547" width="1.7109375" style="177" customWidth="1"/>
    <col min="1548" max="1552" width="9.140625" style="177"/>
    <col min="1553" max="1553" width="1.42578125" style="177" customWidth="1"/>
    <col min="1554" max="1792" width="9.140625" style="177"/>
    <col min="1793" max="1793" width="1" style="177" customWidth="1"/>
    <col min="1794" max="1794" width="13" style="177" customWidth="1"/>
    <col min="1795" max="1795" width="26.28515625" style="177" customWidth="1"/>
    <col min="1796" max="1796" width="25.7109375" style="177" customWidth="1"/>
    <col min="1797" max="1797" width="24.85546875" style="177" customWidth="1"/>
    <col min="1798" max="1798" width="23.42578125" style="177" customWidth="1"/>
    <col min="1799" max="1799" width="26.28515625" style="177" customWidth="1"/>
    <col min="1800" max="1800" width="28" style="177" customWidth="1"/>
    <col min="1801" max="1801" width="0.85546875" style="177" customWidth="1"/>
    <col min="1802" max="1802" width="9.140625" style="177"/>
    <col min="1803" max="1803" width="1.7109375" style="177" customWidth="1"/>
    <col min="1804" max="1808" width="9.140625" style="177"/>
    <col min="1809" max="1809" width="1.42578125" style="177" customWidth="1"/>
    <col min="1810" max="2048" width="9.140625" style="177"/>
    <col min="2049" max="2049" width="1" style="177" customWidth="1"/>
    <col min="2050" max="2050" width="13" style="177" customWidth="1"/>
    <col min="2051" max="2051" width="26.28515625" style="177" customWidth="1"/>
    <col min="2052" max="2052" width="25.7109375" style="177" customWidth="1"/>
    <col min="2053" max="2053" width="24.85546875" style="177" customWidth="1"/>
    <col min="2054" max="2054" width="23.42578125" style="177" customWidth="1"/>
    <col min="2055" max="2055" width="26.28515625" style="177" customWidth="1"/>
    <col min="2056" max="2056" width="28" style="177" customWidth="1"/>
    <col min="2057" max="2057" width="0.85546875" style="177" customWidth="1"/>
    <col min="2058" max="2058" width="9.140625" style="177"/>
    <col min="2059" max="2059" width="1.7109375" style="177" customWidth="1"/>
    <col min="2060" max="2064" width="9.140625" style="177"/>
    <col min="2065" max="2065" width="1.42578125" style="177" customWidth="1"/>
    <col min="2066" max="2304" width="9.140625" style="177"/>
    <col min="2305" max="2305" width="1" style="177" customWidth="1"/>
    <col min="2306" max="2306" width="13" style="177" customWidth="1"/>
    <col min="2307" max="2307" width="26.28515625" style="177" customWidth="1"/>
    <col min="2308" max="2308" width="25.7109375" style="177" customWidth="1"/>
    <col min="2309" max="2309" width="24.85546875" style="177" customWidth="1"/>
    <col min="2310" max="2310" width="23.42578125" style="177" customWidth="1"/>
    <col min="2311" max="2311" width="26.28515625" style="177" customWidth="1"/>
    <col min="2312" max="2312" width="28" style="177" customWidth="1"/>
    <col min="2313" max="2313" width="0.85546875" style="177" customWidth="1"/>
    <col min="2314" max="2314" width="9.140625" style="177"/>
    <col min="2315" max="2315" width="1.7109375" style="177" customWidth="1"/>
    <col min="2316" max="2320" width="9.140625" style="177"/>
    <col min="2321" max="2321" width="1.42578125" style="177" customWidth="1"/>
    <col min="2322" max="2560" width="9.140625" style="177"/>
    <col min="2561" max="2561" width="1" style="177" customWidth="1"/>
    <col min="2562" max="2562" width="13" style="177" customWidth="1"/>
    <col min="2563" max="2563" width="26.28515625" style="177" customWidth="1"/>
    <col min="2564" max="2564" width="25.7109375" style="177" customWidth="1"/>
    <col min="2565" max="2565" width="24.85546875" style="177" customWidth="1"/>
    <col min="2566" max="2566" width="23.42578125" style="177" customWidth="1"/>
    <col min="2567" max="2567" width="26.28515625" style="177" customWidth="1"/>
    <col min="2568" max="2568" width="28" style="177" customWidth="1"/>
    <col min="2569" max="2569" width="0.85546875" style="177" customWidth="1"/>
    <col min="2570" max="2570" width="9.140625" style="177"/>
    <col min="2571" max="2571" width="1.7109375" style="177" customWidth="1"/>
    <col min="2572" max="2576" width="9.140625" style="177"/>
    <col min="2577" max="2577" width="1.42578125" style="177" customWidth="1"/>
    <col min="2578" max="2816" width="9.140625" style="177"/>
    <col min="2817" max="2817" width="1" style="177" customWidth="1"/>
    <col min="2818" max="2818" width="13" style="177" customWidth="1"/>
    <col min="2819" max="2819" width="26.28515625" style="177" customWidth="1"/>
    <col min="2820" max="2820" width="25.7109375" style="177" customWidth="1"/>
    <col min="2821" max="2821" width="24.85546875" style="177" customWidth="1"/>
    <col min="2822" max="2822" width="23.42578125" style="177" customWidth="1"/>
    <col min="2823" max="2823" width="26.28515625" style="177" customWidth="1"/>
    <col min="2824" max="2824" width="28" style="177" customWidth="1"/>
    <col min="2825" max="2825" width="0.85546875" style="177" customWidth="1"/>
    <col min="2826" max="2826" width="9.140625" style="177"/>
    <col min="2827" max="2827" width="1.7109375" style="177" customWidth="1"/>
    <col min="2828" max="2832" width="9.140625" style="177"/>
    <col min="2833" max="2833" width="1.42578125" style="177" customWidth="1"/>
    <col min="2834" max="3072" width="9.140625" style="177"/>
    <col min="3073" max="3073" width="1" style="177" customWidth="1"/>
    <col min="3074" max="3074" width="13" style="177" customWidth="1"/>
    <col min="3075" max="3075" width="26.28515625" style="177" customWidth="1"/>
    <col min="3076" max="3076" width="25.7109375" style="177" customWidth="1"/>
    <col min="3077" max="3077" width="24.85546875" style="177" customWidth="1"/>
    <col min="3078" max="3078" width="23.42578125" style="177" customWidth="1"/>
    <col min="3079" max="3079" width="26.28515625" style="177" customWidth="1"/>
    <col min="3080" max="3080" width="28" style="177" customWidth="1"/>
    <col min="3081" max="3081" width="0.85546875" style="177" customWidth="1"/>
    <col min="3082" max="3082" width="9.140625" style="177"/>
    <col min="3083" max="3083" width="1.7109375" style="177" customWidth="1"/>
    <col min="3084" max="3088" width="9.140625" style="177"/>
    <col min="3089" max="3089" width="1.42578125" style="177" customWidth="1"/>
    <col min="3090" max="3328" width="9.140625" style="177"/>
    <col min="3329" max="3329" width="1" style="177" customWidth="1"/>
    <col min="3330" max="3330" width="13" style="177" customWidth="1"/>
    <col min="3331" max="3331" width="26.28515625" style="177" customWidth="1"/>
    <col min="3332" max="3332" width="25.7109375" style="177" customWidth="1"/>
    <col min="3333" max="3333" width="24.85546875" style="177" customWidth="1"/>
    <col min="3334" max="3334" width="23.42578125" style="177" customWidth="1"/>
    <col min="3335" max="3335" width="26.28515625" style="177" customWidth="1"/>
    <col min="3336" max="3336" width="28" style="177" customWidth="1"/>
    <col min="3337" max="3337" width="0.85546875" style="177" customWidth="1"/>
    <col min="3338" max="3338" width="9.140625" style="177"/>
    <col min="3339" max="3339" width="1.7109375" style="177" customWidth="1"/>
    <col min="3340" max="3344" width="9.140625" style="177"/>
    <col min="3345" max="3345" width="1.42578125" style="177" customWidth="1"/>
    <col min="3346" max="3584" width="9.140625" style="177"/>
    <col min="3585" max="3585" width="1" style="177" customWidth="1"/>
    <col min="3586" max="3586" width="13" style="177" customWidth="1"/>
    <col min="3587" max="3587" width="26.28515625" style="177" customWidth="1"/>
    <col min="3588" max="3588" width="25.7109375" style="177" customWidth="1"/>
    <col min="3589" max="3589" width="24.85546875" style="177" customWidth="1"/>
    <col min="3590" max="3590" width="23.42578125" style="177" customWidth="1"/>
    <col min="3591" max="3591" width="26.28515625" style="177" customWidth="1"/>
    <col min="3592" max="3592" width="28" style="177" customWidth="1"/>
    <col min="3593" max="3593" width="0.85546875" style="177" customWidth="1"/>
    <col min="3594" max="3594" width="9.140625" style="177"/>
    <col min="3595" max="3595" width="1.7109375" style="177" customWidth="1"/>
    <col min="3596" max="3600" width="9.140625" style="177"/>
    <col min="3601" max="3601" width="1.42578125" style="177" customWidth="1"/>
    <col min="3602" max="3840" width="9.140625" style="177"/>
    <col min="3841" max="3841" width="1" style="177" customWidth="1"/>
    <col min="3842" max="3842" width="13" style="177" customWidth="1"/>
    <col min="3843" max="3843" width="26.28515625" style="177" customWidth="1"/>
    <col min="3844" max="3844" width="25.7109375" style="177" customWidth="1"/>
    <col min="3845" max="3845" width="24.85546875" style="177" customWidth="1"/>
    <col min="3846" max="3846" width="23.42578125" style="177" customWidth="1"/>
    <col min="3847" max="3847" width="26.28515625" style="177" customWidth="1"/>
    <col min="3848" max="3848" width="28" style="177" customWidth="1"/>
    <col min="3849" max="3849" width="0.85546875" style="177" customWidth="1"/>
    <col min="3850" max="3850" width="9.140625" style="177"/>
    <col min="3851" max="3851" width="1.7109375" style="177" customWidth="1"/>
    <col min="3852" max="3856" width="9.140625" style="177"/>
    <col min="3857" max="3857" width="1.42578125" style="177" customWidth="1"/>
    <col min="3858" max="4096" width="9.140625" style="177"/>
    <col min="4097" max="4097" width="1" style="177" customWidth="1"/>
    <col min="4098" max="4098" width="13" style="177" customWidth="1"/>
    <col min="4099" max="4099" width="26.28515625" style="177" customWidth="1"/>
    <col min="4100" max="4100" width="25.7109375" style="177" customWidth="1"/>
    <col min="4101" max="4101" width="24.85546875" style="177" customWidth="1"/>
    <col min="4102" max="4102" width="23.42578125" style="177" customWidth="1"/>
    <col min="4103" max="4103" width="26.28515625" style="177" customWidth="1"/>
    <col min="4104" max="4104" width="28" style="177" customWidth="1"/>
    <col min="4105" max="4105" width="0.85546875" style="177" customWidth="1"/>
    <col min="4106" max="4106" width="9.140625" style="177"/>
    <col min="4107" max="4107" width="1.7109375" style="177" customWidth="1"/>
    <col min="4108" max="4112" width="9.140625" style="177"/>
    <col min="4113" max="4113" width="1.42578125" style="177" customWidth="1"/>
    <col min="4114" max="4352" width="9.140625" style="177"/>
    <col min="4353" max="4353" width="1" style="177" customWidth="1"/>
    <col min="4354" max="4354" width="13" style="177" customWidth="1"/>
    <col min="4355" max="4355" width="26.28515625" style="177" customWidth="1"/>
    <col min="4356" max="4356" width="25.7109375" style="177" customWidth="1"/>
    <col min="4357" max="4357" width="24.85546875" style="177" customWidth="1"/>
    <col min="4358" max="4358" width="23.42578125" style="177" customWidth="1"/>
    <col min="4359" max="4359" width="26.28515625" style="177" customWidth="1"/>
    <col min="4360" max="4360" width="28" style="177" customWidth="1"/>
    <col min="4361" max="4361" width="0.85546875" style="177" customWidth="1"/>
    <col min="4362" max="4362" width="9.140625" style="177"/>
    <col min="4363" max="4363" width="1.7109375" style="177" customWidth="1"/>
    <col min="4364" max="4368" width="9.140625" style="177"/>
    <col min="4369" max="4369" width="1.42578125" style="177" customWidth="1"/>
    <col min="4370" max="4608" width="9.140625" style="177"/>
    <col min="4609" max="4609" width="1" style="177" customWidth="1"/>
    <col min="4610" max="4610" width="13" style="177" customWidth="1"/>
    <col min="4611" max="4611" width="26.28515625" style="177" customWidth="1"/>
    <col min="4612" max="4612" width="25.7109375" style="177" customWidth="1"/>
    <col min="4613" max="4613" width="24.85546875" style="177" customWidth="1"/>
    <col min="4614" max="4614" width="23.42578125" style="177" customWidth="1"/>
    <col min="4615" max="4615" width="26.28515625" style="177" customWidth="1"/>
    <col min="4616" max="4616" width="28" style="177" customWidth="1"/>
    <col min="4617" max="4617" width="0.85546875" style="177" customWidth="1"/>
    <col min="4618" max="4618" width="9.140625" style="177"/>
    <col min="4619" max="4619" width="1.7109375" style="177" customWidth="1"/>
    <col min="4620" max="4624" width="9.140625" style="177"/>
    <col min="4625" max="4625" width="1.42578125" style="177" customWidth="1"/>
    <col min="4626" max="4864" width="9.140625" style="177"/>
    <col min="4865" max="4865" width="1" style="177" customWidth="1"/>
    <col min="4866" max="4866" width="13" style="177" customWidth="1"/>
    <col min="4867" max="4867" width="26.28515625" style="177" customWidth="1"/>
    <col min="4868" max="4868" width="25.7109375" style="177" customWidth="1"/>
    <col min="4869" max="4869" width="24.85546875" style="177" customWidth="1"/>
    <col min="4870" max="4870" width="23.42578125" style="177" customWidth="1"/>
    <col min="4871" max="4871" width="26.28515625" style="177" customWidth="1"/>
    <col min="4872" max="4872" width="28" style="177" customWidth="1"/>
    <col min="4873" max="4873" width="0.85546875" style="177" customWidth="1"/>
    <col min="4874" max="4874" width="9.140625" style="177"/>
    <col min="4875" max="4875" width="1.7109375" style="177" customWidth="1"/>
    <col min="4876" max="4880" width="9.140625" style="177"/>
    <col min="4881" max="4881" width="1.42578125" style="177" customWidth="1"/>
    <col min="4882" max="5120" width="9.140625" style="177"/>
    <col min="5121" max="5121" width="1" style="177" customWidth="1"/>
    <col min="5122" max="5122" width="13" style="177" customWidth="1"/>
    <col min="5123" max="5123" width="26.28515625" style="177" customWidth="1"/>
    <col min="5124" max="5124" width="25.7109375" style="177" customWidth="1"/>
    <col min="5125" max="5125" width="24.85546875" style="177" customWidth="1"/>
    <col min="5126" max="5126" width="23.42578125" style="177" customWidth="1"/>
    <col min="5127" max="5127" width="26.28515625" style="177" customWidth="1"/>
    <col min="5128" max="5128" width="28" style="177" customWidth="1"/>
    <col min="5129" max="5129" width="0.85546875" style="177" customWidth="1"/>
    <col min="5130" max="5130" width="9.140625" style="177"/>
    <col min="5131" max="5131" width="1.7109375" style="177" customWidth="1"/>
    <col min="5132" max="5136" width="9.140625" style="177"/>
    <col min="5137" max="5137" width="1.42578125" style="177" customWidth="1"/>
    <col min="5138" max="5376" width="9.140625" style="177"/>
    <col min="5377" max="5377" width="1" style="177" customWidth="1"/>
    <col min="5378" max="5378" width="13" style="177" customWidth="1"/>
    <col min="5379" max="5379" width="26.28515625" style="177" customWidth="1"/>
    <col min="5380" max="5380" width="25.7109375" style="177" customWidth="1"/>
    <col min="5381" max="5381" width="24.85546875" style="177" customWidth="1"/>
    <col min="5382" max="5382" width="23.42578125" style="177" customWidth="1"/>
    <col min="5383" max="5383" width="26.28515625" style="177" customWidth="1"/>
    <col min="5384" max="5384" width="28" style="177" customWidth="1"/>
    <col min="5385" max="5385" width="0.85546875" style="177" customWidth="1"/>
    <col min="5386" max="5386" width="9.140625" style="177"/>
    <col min="5387" max="5387" width="1.7109375" style="177" customWidth="1"/>
    <col min="5388" max="5392" width="9.140625" style="177"/>
    <col min="5393" max="5393" width="1.42578125" style="177" customWidth="1"/>
    <col min="5394" max="5632" width="9.140625" style="177"/>
    <col min="5633" max="5633" width="1" style="177" customWidth="1"/>
    <col min="5634" max="5634" width="13" style="177" customWidth="1"/>
    <col min="5635" max="5635" width="26.28515625" style="177" customWidth="1"/>
    <col min="5636" max="5636" width="25.7109375" style="177" customWidth="1"/>
    <col min="5637" max="5637" width="24.85546875" style="177" customWidth="1"/>
    <col min="5638" max="5638" width="23.42578125" style="177" customWidth="1"/>
    <col min="5639" max="5639" width="26.28515625" style="177" customWidth="1"/>
    <col min="5640" max="5640" width="28" style="177" customWidth="1"/>
    <col min="5641" max="5641" width="0.85546875" style="177" customWidth="1"/>
    <col min="5642" max="5642" width="9.140625" style="177"/>
    <col min="5643" max="5643" width="1.7109375" style="177" customWidth="1"/>
    <col min="5644" max="5648" width="9.140625" style="177"/>
    <col min="5649" max="5649" width="1.42578125" style="177" customWidth="1"/>
    <col min="5650" max="5888" width="9.140625" style="177"/>
    <col min="5889" max="5889" width="1" style="177" customWidth="1"/>
    <col min="5890" max="5890" width="13" style="177" customWidth="1"/>
    <col min="5891" max="5891" width="26.28515625" style="177" customWidth="1"/>
    <col min="5892" max="5892" width="25.7109375" style="177" customWidth="1"/>
    <col min="5893" max="5893" width="24.85546875" style="177" customWidth="1"/>
    <col min="5894" max="5894" width="23.42578125" style="177" customWidth="1"/>
    <col min="5895" max="5895" width="26.28515625" style="177" customWidth="1"/>
    <col min="5896" max="5896" width="28" style="177" customWidth="1"/>
    <col min="5897" max="5897" width="0.85546875" style="177" customWidth="1"/>
    <col min="5898" max="5898" width="9.140625" style="177"/>
    <col min="5899" max="5899" width="1.7109375" style="177" customWidth="1"/>
    <col min="5900" max="5904" width="9.140625" style="177"/>
    <col min="5905" max="5905" width="1.42578125" style="177" customWidth="1"/>
    <col min="5906" max="6144" width="9.140625" style="177"/>
    <col min="6145" max="6145" width="1" style="177" customWidth="1"/>
    <col min="6146" max="6146" width="13" style="177" customWidth="1"/>
    <col min="6147" max="6147" width="26.28515625" style="177" customWidth="1"/>
    <col min="6148" max="6148" width="25.7109375" style="177" customWidth="1"/>
    <col min="6149" max="6149" width="24.85546875" style="177" customWidth="1"/>
    <col min="6150" max="6150" width="23.42578125" style="177" customWidth="1"/>
    <col min="6151" max="6151" width="26.28515625" style="177" customWidth="1"/>
    <col min="6152" max="6152" width="28" style="177" customWidth="1"/>
    <col min="6153" max="6153" width="0.85546875" style="177" customWidth="1"/>
    <col min="6154" max="6154" width="9.140625" style="177"/>
    <col min="6155" max="6155" width="1.7109375" style="177" customWidth="1"/>
    <col min="6156" max="6160" width="9.140625" style="177"/>
    <col min="6161" max="6161" width="1.42578125" style="177" customWidth="1"/>
    <col min="6162" max="6400" width="9.140625" style="177"/>
    <col min="6401" max="6401" width="1" style="177" customWidth="1"/>
    <col min="6402" max="6402" width="13" style="177" customWidth="1"/>
    <col min="6403" max="6403" width="26.28515625" style="177" customWidth="1"/>
    <col min="6404" max="6404" width="25.7109375" style="177" customWidth="1"/>
    <col min="6405" max="6405" width="24.85546875" style="177" customWidth="1"/>
    <col min="6406" max="6406" width="23.42578125" style="177" customWidth="1"/>
    <col min="6407" max="6407" width="26.28515625" style="177" customWidth="1"/>
    <col min="6408" max="6408" width="28" style="177" customWidth="1"/>
    <col min="6409" max="6409" width="0.85546875" style="177" customWidth="1"/>
    <col min="6410" max="6410" width="9.140625" style="177"/>
    <col min="6411" max="6411" width="1.7109375" style="177" customWidth="1"/>
    <col min="6412" max="6416" width="9.140625" style="177"/>
    <col min="6417" max="6417" width="1.42578125" style="177" customWidth="1"/>
    <col min="6418" max="6656" width="9.140625" style="177"/>
    <col min="6657" max="6657" width="1" style="177" customWidth="1"/>
    <col min="6658" max="6658" width="13" style="177" customWidth="1"/>
    <col min="6659" max="6659" width="26.28515625" style="177" customWidth="1"/>
    <col min="6660" max="6660" width="25.7109375" style="177" customWidth="1"/>
    <col min="6661" max="6661" width="24.85546875" style="177" customWidth="1"/>
    <col min="6662" max="6662" width="23.42578125" style="177" customWidth="1"/>
    <col min="6663" max="6663" width="26.28515625" style="177" customWidth="1"/>
    <col min="6664" max="6664" width="28" style="177" customWidth="1"/>
    <col min="6665" max="6665" width="0.85546875" style="177" customWidth="1"/>
    <col min="6666" max="6666" width="9.140625" style="177"/>
    <col min="6667" max="6667" width="1.7109375" style="177" customWidth="1"/>
    <col min="6668" max="6672" width="9.140625" style="177"/>
    <col min="6673" max="6673" width="1.42578125" style="177" customWidth="1"/>
    <col min="6674" max="6912" width="9.140625" style="177"/>
    <col min="6913" max="6913" width="1" style="177" customWidth="1"/>
    <col min="6914" max="6914" width="13" style="177" customWidth="1"/>
    <col min="6915" max="6915" width="26.28515625" style="177" customWidth="1"/>
    <col min="6916" max="6916" width="25.7109375" style="177" customWidth="1"/>
    <col min="6917" max="6917" width="24.85546875" style="177" customWidth="1"/>
    <col min="6918" max="6918" width="23.42578125" style="177" customWidth="1"/>
    <col min="6919" max="6919" width="26.28515625" style="177" customWidth="1"/>
    <col min="6920" max="6920" width="28" style="177" customWidth="1"/>
    <col min="6921" max="6921" width="0.85546875" style="177" customWidth="1"/>
    <col min="6922" max="6922" width="9.140625" style="177"/>
    <col min="6923" max="6923" width="1.7109375" style="177" customWidth="1"/>
    <col min="6924" max="6928" width="9.140625" style="177"/>
    <col min="6929" max="6929" width="1.42578125" style="177" customWidth="1"/>
    <col min="6930" max="7168" width="9.140625" style="177"/>
    <col min="7169" max="7169" width="1" style="177" customWidth="1"/>
    <col min="7170" max="7170" width="13" style="177" customWidth="1"/>
    <col min="7171" max="7171" width="26.28515625" style="177" customWidth="1"/>
    <col min="7172" max="7172" width="25.7109375" style="177" customWidth="1"/>
    <col min="7173" max="7173" width="24.85546875" style="177" customWidth="1"/>
    <col min="7174" max="7174" width="23.42578125" style="177" customWidth="1"/>
    <col min="7175" max="7175" width="26.28515625" style="177" customWidth="1"/>
    <col min="7176" max="7176" width="28" style="177" customWidth="1"/>
    <col min="7177" max="7177" width="0.85546875" style="177" customWidth="1"/>
    <col min="7178" max="7178" width="9.140625" style="177"/>
    <col min="7179" max="7179" width="1.7109375" style="177" customWidth="1"/>
    <col min="7180" max="7184" width="9.140625" style="177"/>
    <col min="7185" max="7185" width="1.42578125" style="177" customWidth="1"/>
    <col min="7186" max="7424" width="9.140625" style="177"/>
    <col min="7425" max="7425" width="1" style="177" customWidth="1"/>
    <col min="7426" max="7426" width="13" style="177" customWidth="1"/>
    <col min="7427" max="7427" width="26.28515625" style="177" customWidth="1"/>
    <col min="7428" max="7428" width="25.7109375" style="177" customWidth="1"/>
    <col min="7429" max="7429" width="24.85546875" style="177" customWidth="1"/>
    <col min="7430" max="7430" width="23.42578125" style="177" customWidth="1"/>
    <col min="7431" max="7431" width="26.28515625" style="177" customWidth="1"/>
    <col min="7432" max="7432" width="28" style="177" customWidth="1"/>
    <col min="7433" max="7433" width="0.85546875" style="177" customWidth="1"/>
    <col min="7434" max="7434" width="9.140625" style="177"/>
    <col min="7435" max="7435" width="1.7109375" style="177" customWidth="1"/>
    <col min="7436" max="7440" width="9.140625" style="177"/>
    <col min="7441" max="7441" width="1.42578125" style="177" customWidth="1"/>
    <col min="7442" max="7680" width="9.140625" style="177"/>
    <col min="7681" max="7681" width="1" style="177" customWidth="1"/>
    <col min="7682" max="7682" width="13" style="177" customWidth="1"/>
    <col min="7683" max="7683" width="26.28515625" style="177" customWidth="1"/>
    <col min="7684" max="7684" width="25.7109375" style="177" customWidth="1"/>
    <col min="7685" max="7685" width="24.85546875" style="177" customWidth="1"/>
    <col min="7686" max="7686" width="23.42578125" style="177" customWidth="1"/>
    <col min="7687" max="7687" width="26.28515625" style="177" customWidth="1"/>
    <col min="7688" max="7688" width="28" style="177" customWidth="1"/>
    <col min="7689" max="7689" width="0.85546875" style="177" customWidth="1"/>
    <col min="7690" max="7690" width="9.140625" style="177"/>
    <col min="7691" max="7691" width="1.7109375" style="177" customWidth="1"/>
    <col min="7692" max="7696" width="9.140625" style="177"/>
    <col min="7697" max="7697" width="1.42578125" style="177" customWidth="1"/>
    <col min="7698" max="7936" width="9.140625" style="177"/>
    <col min="7937" max="7937" width="1" style="177" customWidth="1"/>
    <col min="7938" max="7938" width="13" style="177" customWidth="1"/>
    <col min="7939" max="7939" width="26.28515625" style="177" customWidth="1"/>
    <col min="7940" max="7940" width="25.7109375" style="177" customWidth="1"/>
    <col min="7941" max="7941" width="24.85546875" style="177" customWidth="1"/>
    <col min="7942" max="7942" width="23.42578125" style="177" customWidth="1"/>
    <col min="7943" max="7943" width="26.28515625" style="177" customWidth="1"/>
    <col min="7944" max="7944" width="28" style="177" customWidth="1"/>
    <col min="7945" max="7945" width="0.85546875" style="177" customWidth="1"/>
    <col min="7946" max="7946" width="9.140625" style="177"/>
    <col min="7947" max="7947" width="1.7109375" style="177" customWidth="1"/>
    <col min="7948" max="7952" width="9.140625" style="177"/>
    <col min="7953" max="7953" width="1.42578125" style="177" customWidth="1"/>
    <col min="7954" max="8192" width="9.140625" style="177"/>
    <col min="8193" max="8193" width="1" style="177" customWidth="1"/>
    <col min="8194" max="8194" width="13" style="177" customWidth="1"/>
    <col min="8195" max="8195" width="26.28515625" style="177" customWidth="1"/>
    <col min="8196" max="8196" width="25.7109375" style="177" customWidth="1"/>
    <col min="8197" max="8197" width="24.85546875" style="177" customWidth="1"/>
    <col min="8198" max="8198" width="23.42578125" style="177" customWidth="1"/>
    <col min="8199" max="8199" width="26.28515625" style="177" customWidth="1"/>
    <col min="8200" max="8200" width="28" style="177" customWidth="1"/>
    <col min="8201" max="8201" width="0.85546875" style="177" customWidth="1"/>
    <col min="8202" max="8202" width="9.140625" style="177"/>
    <col min="8203" max="8203" width="1.7109375" style="177" customWidth="1"/>
    <col min="8204" max="8208" width="9.140625" style="177"/>
    <col min="8209" max="8209" width="1.42578125" style="177" customWidth="1"/>
    <col min="8210" max="8448" width="9.140625" style="177"/>
    <col min="8449" max="8449" width="1" style="177" customWidth="1"/>
    <col min="8450" max="8450" width="13" style="177" customWidth="1"/>
    <col min="8451" max="8451" width="26.28515625" style="177" customWidth="1"/>
    <col min="8452" max="8452" width="25.7109375" style="177" customWidth="1"/>
    <col min="8453" max="8453" width="24.85546875" style="177" customWidth="1"/>
    <col min="8454" max="8454" width="23.42578125" style="177" customWidth="1"/>
    <col min="8455" max="8455" width="26.28515625" style="177" customWidth="1"/>
    <col min="8456" max="8456" width="28" style="177" customWidth="1"/>
    <col min="8457" max="8457" width="0.85546875" style="177" customWidth="1"/>
    <col min="8458" max="8458" width="9.140625" style="177"/>
    <col min="8459" max="8459" width="1.7109375" style="177" customWidth="1"/>
    <col min="8460" max="8464" width="9.140625" style="177"/>
    <col min="8465" max="8465" width="1.42578125" style="177" customWidth="1"/>
    <col min="8466" max="8704" width="9.140625" style="177"/>
    <col min="8705" max="8705" width="1" style="177" customWidth="1"/>
    <col min="8706" max="8706" width="13" style="177" customWidth="1"/>
    <col min="8707" max="8707" width="26.28515625" style="177" customWidth="1"/>
    <col min="8708" max="8708" width="25.7109375" style="177" customWidth="1"/>
    <col min="8709" max="8709" width="24.85546875" style="177" customWidth="1"/>
    <col min="8710" max="8710" width="23.42578125" style="177" customWidth="1"/>
    <col min="8711" max="8711" width="26.28515625" style="177" customWidth="1"/>
    <col min="8712" max="8712" width="28" style="177" customWidth="1"/>
    <col min="8713" max="8713" width="0.85546875" style="177" customWidth="1"/>
    <col min="8714" max="8714" width="9.140625" style="177"/>
    <col min="8715" max="8715" width="1.7109375" style="177" customWidth="1"/>
    <col min="8716" max="8720" width="9.140625" style="177"/>
    <col min="8721" max="8721" width="1.42578125" style="177" customWidth="1"/>
    <col min="8722" max="8960" width="9.140625" style="177"/>
    <col min="8961" max="8961" width="1" style="177" customWidth="1"/>
    <col min="8962" max="8962" width="13" style="177" customWidth="1"/>
    <col min="8963" max="8963" width="26.28515625" style="177" customWidth="1"/>
    <col min="8964" max="8964" width="25.7109375" style="177" customWidth="1"/>
    <col min="8965" max="8965" width="24.85546875" style="177" customWidth="1"/>
    <col min="8966" max="8966" width="23.42578125" style="177" customWidth="1"/>
    <col min="8967" max="8967" width="26.28515625" style="177" customWidth="1"/>
    <col min="8968" max="8968" width="28" style="177" customWidth="1"/>
    <col min="8969" max="8969" width="0.85546875" style="177" customWidth="1"/>
    <col min="8970" max="8970" width="9.140625" style="177"/>
    <col min="8971" max="8971" width="1.7109375" style="177" customWidth="1"/>
    <col min="8972" max="8976" width="9.140625" style="177"/>
    <col min="8977" max="8977" width="1.42578125" style="177" customWidth="1"/>
    <col min="8978" max="9216" width="9.140625" style="177"/>
    <col min="9217" max="9217" width="1" style="177" customWidth="1"/>
    <col min="9218" max="9218" width="13" style="177" customWidth="1"/>
    <col min="9219" max="9219" width="26.28515625" style="177" customWidth="1"/>
    <col min="9220" max="9220" width="25.7109375" style="177" customWidth="1"/>
    <col min="9221" max="9221" width="24.85546875" style="177" customWidth="1"/>
    <col min="9222" max="9222" width="23.42578125" style="177" customWidth="1"/>
    <col min="9223" max="9223" width="26.28515625" style="177" customWidth="1"/>
    <col min="9224" max="9224" width="28" style="177" customWidth="1"/>
    <col min="9225" max="9225" width="0.85546875" style="177" customWidth="1"/>
    <col min="9226" max="9226" width="9.140625" style="177"/>
    <col min="9227" max="9227" width="1.7109375" style="177" customWidth="1"/>
    <col min="9228" max="9232" width="9.140625" style="177"/>
    <col min="9233" max="9233" width="1.42578125" style="177" customWidth="1"/>
    <col min="9234" max="9472" width="9.140625" style="177"/>
    <col min="9473" max="9473" width="1" style="177" customWidth="1"/>
    <col min="9474" max="9474" width="13" style="177" customWidth="1"/>
    <col min="9475" max="9475" width="26.28515625" style="177" customWidth="1"/>
    <col min="9476" max="9476" width="25.7109375" style="177" customWidth="1"/>
    <col min="9477" max="9477" width="24.85546875" style="177" customWidth="1"/>
    <col min="9478" max="9478" width="23.42578125" style="177" customWidth="1"/>
    <col min="9479" max="9479" width="26.28515625" style="177" customWidth="1"/>
    <col min="9480" max="9480" width="28" style="177" customWidth="1"/>
    <col min="9481" max="9481" width="0.85546875" style="177" customWidth="1"/>
    <col min="9482" max="9482" width="9.140625" style="177"/>
    <col min="9483" max="9483" width="1.7109375" style="177" customWidth="1"/>
    <col min="9484" max="9488" width="9.140625" style="177"/>
    <col min="9489" max="9489" width="1.42578125" style="177" customWidth="1"/>
    <col min="9490" max="9728" width="9.140625" style="177"/>
    <col min="9729" max="9729" width="1" style="177" customWidth="1"/>
    <col min="9730" max="9730" width="13" style="177" customWidth="1"/>
    <col min="9731" max="9731" width="26.28515625" style="177" customWidth="1"/>
    <col min="9732" max="9732" width="25.7109375" style="177" customWidth="1"/>
    <col min="9733" max="9733" width="24.85546875" style="177" customWidth="1"/>
    <col min="9734" max="9734" width="23.42578125" style="177" customWidth="1"/>
    <col min="9735" max="9735" width="26.28515625" style="177" customWidth="1"/>
    <col min="9736" max="9736" width="28" style="177" customWidth="1"/>
    <col min="9737" max="9737" width="0.85546875" style="177" customWidth="1"/>
    <col min="9738" max="9738" width="9.140625" style="177"/>
    <col min="9739" max="9739" width="1.7109375" style="177" customWidth="1"/>
    <col min="9740" max="9744" width="9.140625" style="177"/>
    <col min="9745" max="9745" width="1.42578125" style="177" customWidth="1"/>
    <col min="9746" max="9984" width="9.140625" style="177"/>
    <col min="9985" max="9985" width="1" style="177" customWidth="1"/>
    <col min="9986" max="9986" width="13" style="177" customWidth="1"/>
    <col min="9987" max="9987" width="26.28515625" style="177" customWidth="1"/>
    <col min="9988" max="9988" width="25.7109375" style="177" customWidth="1"/>
    <col min="9989" max="9989" width="24.85546875" style="177" customWidth="1"/>
    <col min="9990" max="9990" width="23.42578125" style="177" customWidth="1"/>
    <col min="9991" max="9991" width="26.28515625" style="177" customWidth="1"/>
    <col min="9992" max="9992" width="28" style="177" customWidth="1"/>
    <col min="9993" max="9993" width="0.85546875" style="177" customWidth="1"/>
    <col min="9994" max="9994" width="9.140625" style="177"/>
    <col min="9995" max="9995" width="1.7109375" style="177" customWidth="1"/>
    <col min="9996" max="10000" width="9.140625" style="177"/>
    <col min="10001" max="10001" width="1.42578125" style="177" customWidth="1"/>
    <col min="10002" max="10240" width="9.140625" style="177"/>
    <col min="10241" max="10241" width="1" style="177" customWidth="1"/>
    <col min="10242" max="10242" width="13" style="177" customWidth="1"/>
    <col min="10243" max="10243" width="26.28515625" style="177" customWidth="1"/>
    <col min="10244" max="10244" width="25.7109375" style="177" customWidth="1"/>
    <col min="10245" max="10245" width="24.85546875" style="177" customWidth="1"/>
    <col min="10246" max="10246" width="23.42578125" style="177" customWidth="1"/>
    <col min="10247" max="10247" width="26.28515625" style="177" customWidth="1"/>
    <col min="10248" max="10248" width="28" style="177" customWidth="1"/>
    <col min="10249" max="10249" width="0.85546875" style="177" customWidth="1"/>
    <col min="10250" max="10250" width="9.140625" style="177"/>
    <col min="10251" max="10251" width="1.7109375" style="177" customWidth="1"/>
    <col min="10252" max="10256" width="9.140625" style="177"/>
    <col min="10257" max="10257" width="1.42578125" style="177" customWidth="1"/>
    <col min="10258" max="10496" width="9.140625" style="177"/>
    <col min="10497" max="10497" width="1" style="177" customWidth="1"/>
    <col min="10498" max="10498" width="13" style="177" customWidth="1"/>
    <col min="10499" max="10499" width="26.28515625" style="177" customWidth="1"/>
    <col min="10500" max="10500" width="25.7109375" style="177" customWidth="1"/>
    <col min="10501" max="10501" width="24.85546875" style="177" customWidth="1"/>
    <col min="10502" max="10502" width="23.42578125" style="177" customWidth="1"/>
    <col min="10503" max="10503" width="26.28515625" style="177" customWidth="1"/>
    <col min="10504" max="10504" width="28" style="177" customWidth="1"/>
    <col min="10505" max="10505" width="0.85546875" style="177" customWidth="1"/>
    <col min="10506" max="10506" width="9.140625" style="177"/>
    <col min="10507" max="10507" width="1.7109375" style="177" customWidth="1"/>
    <col min="10508" max="10512" width="9.140625" style="177"/>
    <col min="10513" max="10513" width="1.42578125" style="177" customWidth="1"/>
    <col min="10514" max="10752" width="9.140625" style="177"/>
    <col min="10753" max="10753" width="1" style="177" customWidth="1"/>
    <col min="10754" max="10754" width="13" style="177" customWidth="1"/>
    <col min="10755" max="10755" width="26.28515625" style="177" customWidth="1"/>
    <col min="10756" max="10756" width="25.7109375" style="177" customWidth="1"/>
    <col min="10757" max="10757" width="24.85546875" style="177" customWidth="1"/>
    <col min="10758" max="10758" width="23.42578125" style="177" customWidth="1"/>
    <col min="10759" max="10759" width="26.28515625" style="177" customWidth="1"/>
    <col min="10760" max="10760" width="28" style="177" customWidth="1"/>
    <col min="10761" max="10761" width="0.85546875" style="177" customWidth="1"/>
    <col min="10762" max="10762" width="9.140625" style="177"/>
    <col min="10763" max="10763" width="1.7109375" style="177" customWidth="1"/>
    <col min="10764" max="10768" width="9.140625" style="177"/>
    <col min="10769" max="10769" width="1.42578125" style="177" customWidth="1"/>
    <col min="10770" max="11008" width="9.140625" style="177"/>
    <col min="11009" max="11009" width="1" style="177" customWidth="1"/>
    <col min="11010" max="11010" width="13" style="177" customWidth="1"/>
    <col min="11011" max="11011" width="26.28515625" style="177" customWidth="1"/>
    <col min="11012" max="11012" width="25.7109375" style="177" customWidth="1"/>
    <col min="11013" max="11013" width="24.85546875" style="177" customWidth="1"/>
    <col min="11014" max="11014" width="23.42578125" style="177" customWidth="1"/>
    <col min="11015" max="11015" width="26.28515625" style="177" customWidth="1"/>
    <col min="11016" max="11016" width="28" style="177" customWidth="1"/>
    <col min="11017" max="11017" width="0.85546875" style="177" customWidth="1"/>
    <col min="11018" max="11018" width="9.140625" style="177"/>
    <col min="11019" max="11019" width="1.7109375" style="177" customWidth="1"/>
    <col min="11020" max="11024" width="9.140625" style="177"/>
    <col min="11025" max="11025" width="1.42578125" style="177" customWidth="1"/>
    <col min="11026" max="11264" width="9.140625" style="177"/>
    <col min="11265" max="11265" width="1" style="177" customWidth="1"/>
    <col min="11266" max="11266" width="13" style="177" customWidth="1"/>
    <col min="11267" max="11267" width="26.28515625" style="177" customWidth="1"/>
    <col min="11268" max="11268" width="25.7109375" style="177" customWidth="1"/>
    <col min="11269" max="11269" width="24.85546875" style="177" customWidth="1"/>
    <col min="11270" max="11270" width="23.42578125" style="177" customWidth="1"/>
    <col min="11271" max="11271" width="26.28515625" style="177" customWidth="1"/>
    <col min="11272" max="11272" width="28" style="177" customWidth="1"/>
    <col min="11273" max="11273" width="0.85546875" style="177" customWidth="1"/>
    <col min="11274" max="11274" width="9.140625" style="177"/>
    <col min="11275" max="11275" width="1.7109375" style="177" customWidth="1"/>
    <col min="11276" max="11280" width="9.140625" style="177"/>
    <col min="11281" max="11281" width="1.42578125" style="177" customWidth="1"/>
    <col min="11282" max="11520" width="9.140625" style="177"/>
    <col min="11521" max="11521" width="1" style="177" customWidth="1"/>
    <col min="11522" max="11522" width="13" style="177" customWidth="1"/>
    <col min="11523" max="11523" width="26.28515625" style="177" customWidth="1"/>
    <col min="11524" max="11524" width="25.7109375" style="177" customWidth="1"/>
    <col min="11525" max="11525" width="24.85546875" style="177" customWidth="1"/>
    <col min="11526" max="11526" width="23.42578125" style="177" customWidth="1"/>
    <col min="11527" max="11527" width="26.28515625" style="177" customWidth="1"/>
    <col min="11528" max="11528" width="28" style="177" customWidth="1"/>
    <col min="11529" max="11529" width="0.85546875" style="177" customWidth="1"/>
    <col min="11530" max="11530" width="9.140625" style="177"/>
    <col min="11531" max="11531" width="1.7109375" style="177" customWidth="1"/>
    <col min="11532" max="11536" width="9.140625" style="177"/>
    <col min="11537" max="11537" width="1.42578125" style="177" customWidth="1"/>
    <col min="11538" max="11776" width="9.140625" style="177"/>
    <col min="11777" max="11777" width="1" style="177" customWidth="1"/>
    <col min="11778" max="11778" width="13" style="177" customWidth="1"/>
    <col min="11779" max="11779" width="26.28515625" style="177" customWidth="1"/>
    <col min="11780" max="11780" width="25.7109375" style="177" customWidth="1"/>
    <col min="11781" max="11781" width="24.85546875" style="177" customWidth="1"/>
    <col min="11782" max="11782" width="23.42578125" style="177" customWidth="1"/>
    <col min="11783" max="11783" width="26.28515625" style="177" customWidth="1"/>
    <col min="11784" max="11784" width="28" style="177" customWidth="1"/>
    <col min="11785" max="11785" width="0.85546875" style="177" customWidth="1"/>
    <col min="11786" max="11786" width="9.140625" style="177"/>
    <col min="11787" max="11787" width="1.7109375" style="177" customWidth="1"/>
    <col min="11788" max="11792" width="9.140625" style="177"/>
    <col min="11793" max="11793" width="1.42578125" style="177" customWidth="1"/>
    <col min="11794" max="12032" width="9.140625" style="177"/>
    <col min="12033" max="12033" width="1" style="177" customWidth="1"/>
    <col min="12034" max="12034" width="13" style="177" customWidth="1"/>
    <col min="12035" max="12035" width="26.28515625" style="177" customWidth="1"/>
    <col min="12036" max="12036" width="25.7109375" style="177" customWidth="1"/>
    <col min="12037" max="12037" width="24.85546875" style="177" customWidth="1"/>
    <col min="12038" max="12038" width="23.42578125" style="177" customWidth="1"/>
    <col min="12039" max="12039" width="26.28515625" style="177" customWidth="1"/>
    <col min="12040" max="12040" width="28" style="177" customWidth="1"/>
    <col min="12041" max="12041" width="0.85546875" style="177" customWidth="1"/>
    <col min="12042" max="12042" width="9.140625" style="177"/>
    <col min="12043" max="12043" width="1.7109375" style="177" customWidth="1"/>
    <col min="12044" max="12048" width="9.140625" style="177"/>
    <col min="12049" max="12049" width="1.42578125" style="177" customWidth="1"/>
    <col min="12050" max="12288" width="9.140625" style="177"/>
    <col min="12289" max="12289" width="1" style="177" customWidth="1"/>
    <col min="12290" max="12290" width="13" style="177" customWidth="1"/>
    <col min="12291" max="12291" width="26.28515625" style="177" customWidth="1"/>
    <col min="12292" max="12292" width="25.7109375" style="177" customWidth="1"/>
    <col min="12293" max="12293" width="24.85546875" style="177" customWidth="1"/>
    <col min="12294" max="12294" width="23.42578125" style="177" customWidth="1"/>
    <col min="12295" max="12295" width="26.28515625" style="177" customWidth="1"/>
    <col min="12296" max="12296" width="28" style="177" customWidth="1"/>
    <col min="12297" max="12297" width="0.85546875" style="177" customWidth="1"/>
    <col min="12298" max="12298" width="9.140625" style="177"/>
    <col min="12299" max="12299" width="1.7109375" style="177" customWidth="1"/>
    <col min="12300" max="12304" width="9.140625" style="177"/>
    <col min="12305" max="12305" width="1.42578125" style="177" customWidth="1"/>
    <col min="12306" max="12544" width="9.140625" style="177"/>
    <col min="12545" max="12545" width="1" style="177" customWidth="1"/>
    <col min="12546" max="12546" width="13" style="177" customWidth="1"/>
    <col min="12547" max="12547" width="26.28515625" style="177" customWidth="1"/>
    <col min="12548" max="12548" width="25.7109375" style="177" customWidth="1"/>
    <col min="12549" max="12549" width="24.85546875" style="177" customWidth="1"/>
    <col min="12550" max="12550" width="23.42578125" style="177" customWidth="1"/>
    <col min="12551" max="12551" width="26.28515625" style="177" customWidth="1"/>
    <col min="12552" max="12552" width="28" style="177" customWidth="1"/>
    <col min="12553" max="12553" width="0.85546875" style="177" customWidth="1"/>
    <col min="12554" max="12554" width="9.140625" style="177"/>
    <col min="12555" max="12555" width="1.7109375" style="177" customWidth="1"/>
    <col min="12556" max="12560" width="9.140625" style="177"/>
    <col min="12561" max="12561" width="1.42578125" style="177" customWidth="1"/>
    <col min="12562" max="12800" width="9.140625" style="177"/>
    <col min="12801" max="12801" width="1" style="177" customWidth="1"/>
    <col min="12802" max="12802" width="13" style="177" customWidth="1"/>
    <col min="12803" max="12803" width="26.28515625" style="177" customWidth="1"/>
    <col min="12804" max="12804" width="25.7109375" style="177" customWidth="1"/>
    <col min="12805" max="12805" width="24.85546875" style="177" customWidth="1"/>
    <col min="12806" max="12806" width="23.42578125" style="177" customWidth="1"/>
    <col min="12807" max="12807" width="26.28515625" style="177" customWidth="1"/>
    <col min="12808" max="12808" width="28" style="177" customWidth="1"/>
    <col min="12809" max="12809" width="0.85546875" style="177" customWidth="1"/>
    <col min="12810" max="12810" width="9.140625" style="177"/>
    <col min="12811" max="12811" width="1.7109375" style="177" customWidth="1"/>
    <col min="12812" max="12816" width="9.140625" style="177"/>
    <col min="12817" max="12817" width="1.42578125" style="177" customWidth="1"/>
    <col min="12818" max="13056" width="9.140625" style="177"/>
    <col min="13057" max="13057" width="1" style="177" customWidth="1"/>
    <col min="13058" max="13058" width="13" style="177" customWidth="1"/>
    <col min="13059" max="13059" width="26.28515625" style="177" customWidth="1"/>
    <col min="13060" max="13060" width="25.7109375" style="177" customWidth="1"/>
    <col min="13061" max="13061" width="24.85546875" style="177" customWidth="1"/>
    <col min="13062" max="13062" width="23.42578125" style="177" customWidth="1"/>
    <col min="13063" max="13063" width="26.28515625" style="177" customWidth="1"/>
    <col min="13064" max="13064" width="28" style="177" customWidth="1"/>
    <col min="13065" max="13065" width="0.85546875" style="177" customWidth="1"/>
    <col min="13066" max="13066" width="9.140625" style="177"/>
    <col min="13067" max="13067" width="1.7109375" style="177" customWidth="1"/>
    <col min="13068" max="13072" width="9.140625" style="177"/>
    <col min="13073" max="13073" width="1.42578125" style="177" customWidth="1"/>
    <col min="13074" max="13312" width="9.140625" style="177"/>
    <col min="13313" max="13313" width="1" style="177" customWidth="1"/>
    <col min="13314" max="13314" width="13" style="177" customWidth="1"/>
    <col min="13315" max="13315" width="26.28515625" style="177" customWidth="1"/>
    <col min="13316" max="13316" width="25.7109375" style="177" customWidth="1"/>
    <col min="13317" max="13317" width="24.85546875" style="177" customWidth="1"/>
    <col min="13318" max="13318" width="23.42578125" style="177" customWidth="1"/>
    <col min="13319" max="13319" width="26.28515625" style="177" customWidth="1"/>
    <col min="13320" max="13320" width="28" style="177" customWidth="1"/>
    <col min="13321" max="13321" width="0.85546875" style="177" customWidth="1"/>
    <col min="13322" max="13322" width="9.140625" style="177"/>
    <col min="13323" max="13323" width="1.7109375" style="177" customWidth="1"/>
    <col min="13324" max="13328" width="9.140625" style="177"/>
    <col min="13329" max="13329" width="1.42578125" style="177" customWidth="1"/>
    <col min="13330" max="13568" width="9.140625" style="177"/>
    <col min="13569" max="13569" width="1" style="177" customWidth="1"/>
    <col min="13570" max="13570" width="13" style="177" customWidth="1"/>
    <col min="13571" max="13571" width="26.28515625" style="177" customWidth="1"/>
    <col min="13572" max="13572" width="25.7109375" style="177" customWidth="1"/>
    <col min="13573" max="13573" width="24.85546875" style="177" customWidth="1"/>
    <col min="13574" max="13574" width="23.42578125" style="177" customWidth="1"/>
    <col min="13575" max="13575" width="26.28515625" style="177" customWidth="1"/>
    <col min="13576" max="13576" width="28" style="177" customWidth="1"/>
    <col min="13577" max="13577" width="0.85546875" style="177" customWidth="1"/>
    <col min="13578" max="13578" width="9.140625" style="177"/>
    <col min="13579" max="13579" width="1.7109375" style="177" customWidth="1"/>
    <col min="13580" max="13584" width="9.140625" style="177"/>
    <col min="13585" max="13585" width="1.42578125" style="177" customWidth="1"/>
    <col min="13586" max="13824" width="9.140625" style="177"/>
    <col min="13825" max="13825" width="1" style="177" customWidth="1"/>
    <col min="13826" max="13826" width="13" style="177" customWidth="1"/>
    <col min="13827" max="13827" width="26.28515625" style="177" customWidth="1"/>
    <col min="13828" max="13828" width="25.7109375" style="177" customWidth="1"/>
    <col min="13829" max="13829" width="24.85546875" style="177" customWidth="1"/>
    <col min="13830" max="13830" width="23.42578125" style="177" customWidth="1"/>
    <col min="13831" max="13831" width="26.28515625" style="177" customWidth="1"/>
    <col min="13832" max="13832" width="28" style="177" customWidth="1"/>
    <col min="13833" max="13833" width="0.85546875" style="177" customWidth="1"/>
    <col min="13834" max="13834" width="9.140625" style="177"/>
    <col min="13835" max="13835" width="1.7109375" style="177" customWidth="1"/>
    <col min="13836" max="13840" width="9.140625" style="177"/>
    <col min="13841" max="13841" width="1.42578125" style="177" customWidth="1"/>
    <col min="13842" max="14080" width="9.140625" style="177"/>
    <col min="14081" max="14081" width="1" style="177" customWidth="1"/>
    <col min="14082" max="14082" width="13" style="177" customWidth="1"/>
    <col min="14083" max="14083" width="26.28515625" style="177" customWidth="1"/>
    <col min="14084" max="14084" width="25.7109375" style="177" customWidth="1"/>
    <col min="14085" max="14085" width="24.85546875" style="177" customWidth="1"/>
    <col min="14086" max="14086" width="23.42578125" style="177" customWidth="1"/>
    <col min="14087" max="14087" width="26.28515625" style="177" customWidth="1"/>
    <col min="14088" max="14088" width="28" style="177" customWidth="1"/>
    <col min="14089" max="14089" width="0.85546875" style="177" customWidth="1"/>
    <col min="14090" max="14090" width="9.140625" style="177"/>
    <col min="14091" max="14091" width="1.7109375" style="177" customWidth="1"/>
    <col min="14092" max="14096" width="9.140625" style="177"/>
    <col min="14097" max="14097" width="1.42578125" style="177" customWidth="1"/>
    <col min="14098" max="14336" width="9.140625" style="177"/>
    <col min="14337" max="14337" width="1" style="177" customWidth="1"/>
    <col min="14338" max="14338" width="13" style="177" customWidth="1"/>
    <col min="14339" max="14339" width="26.28515625" style="177" customWidth="1"/>
    <col min="14340" max="14340" width="25.7109375" style="177" customWidth="1"/>
    <col min="14341" max="14341" width="24.85546875" style="177" customWidth="1"/>
    <col min="14342" max="14342" width="23.42578125" style="177" customWidth="1"/>
    <col min="14343" max="14343" width="26.28515625" style="177" customWidth="1"/>
    <col min="14344" max="14344" width="28" style="177" customWidth="1"/>
    <col min="14345" max="14345" width="0.85546875" style="177" customWidth="1"/>
    <col min="14346" max="14346" width="9.140625" style="177"/>
    <col min="14347" max="14347" width="1.7109375" style="177" customWidth="1"/>
    <col min="14348" max="14352" width="9.140625" style="177"/>
    <col min="14353" max="14353" width="1.42578125" style="177" customWidth="1"/>
    <col min="14354" max="14592" width="9.140625" style="177"/>
    <col min="14593" max="14593" width="1" style="177" customWidth="1"/>
    <col min="14594" max="14594" width="13" style="177" customWidth="1"/>
    <col min="14595" max="14595" width="26.28515625" style="177" customWidth="1"/>
    <col min="14596" max="14596" width="25.7109375" style="177" customWidth="1"/>
    <col min="14597" max="14597" width="24.85546875" style="177" customWidth="1"/>
    <col min="14598" max="14598" width="23.42578125" style="177" customWidth="1"/>
    <col min="14599" max="14599" width="26.28515625" style="177" customWidth="1"/>
    <col min="14600" max="14600" width="28" style="177" customWidth="1"/>
    <col min="14601" max="14601" width="0.85546875" style="177" customWidth="1"/>
    <col min="14602" max="14602" width="9.140625" style="177"/>
    <col min="14603" max="14603" width="1.7109375" style="177" customWidth="1"/>
    <col min="14604" max="14608" width="9.140625" style="177"/>
    <col min="14609" max="14609" width="1.42578125" style="177" customWidth="1"/>
    <col min="14610" max="14848" width="9.140625" style="177"/>
    <col min="14849" max="14849" width="1" style="177" customWidth="1"/>
    <col min="14850" max="14850" width="13" style="177" customWidth="1"/>
    <col min="14851" max="14851" width="26.28515625" style="177" customWidth="1"/>
    <col min="14852" max="14852" width="25.7109375" style="177" customWidth="1"/>
    <col min="14853" max="14853" width="24.85546875" style="177" customWidth="1"/>
    <col min="14854" max="14854" width="23.42578125" style="177" customWidth="1"/>
    <col min="14855" max="14855" width="26.28515625" style="177" customWidth="1"/>
    <col min="14856" max="14856" width="28" style="177" customWidth="1"/>
    <col min="14857" max="14857" width="0.85546875" style="177" customWidth="1"/>
    <col min="14858" max="14858" width="9.140625" style="177"/>
    <col min="14859" max="14859" width="1.7109375" style="177" customWidth="1"/>
    <col min="14860" max="14864" width="9.140625" style="177"/>
    <col min="14865" max="14865" width="1.42578125" style="177" customWidth="1"/>
    <col min="14866" max="15104" width="9.140625" style="177"/>
    <col min="15105" max="15105" width="1" style="177" customWidth="1"/>
    <col min="15106" max="15106" width="13" style="177" customWidth="1"/>
    <col min="15107" max="15107" width="26.28515625" style="177" customWidth="1"/>
    <col min="15108" max="15108" width="25.7109375" style="177" customWidth="1"/>
    <col min="15109" max="15109" width="24.85546875" style="177" customWidth="1"/>
    <col min="15110" max="15110" width="23.42578125" style="177" customWidth="1"/>
    <col min="15111" max="15111" width="26.28515625" style="177" customWidth="1"/>
    <col min="15112" max="15112" width="28" style="177" customWidth="1"/>
    <col min="15113" max="15113" width="0.85546875" style="177" customWidth="1"/>
    <col min="15114" max="15114" width="9.140625" style="177"/>
    <col min="15115" max="15115" width="1.7109375" style="177" customWidth="1"/>
    <col min="15116" max="15120" width="9.140625" style="177"/>
    <col min="15121" max="15121" width="1.42578125" style="177" customWidth="1"/>
    <col min="15122" max="15360" width="9.140625" style="177"/>
    <col min="15361" max="15361" width="1" style="177" customWidth="1"/>
    <col min="15362" max="15362" width="13" style="177" customWidth="1"/>
    <col min="15363" max="15363" width="26.28515625" style="177" customWidth="1"/>
    <col min="15364" max="15364" width="25.7109375" style="177" customWidth="1"/>
    <col min="15365" max="15365" width="24.85546875" style="177" customWidth="1"/>
    <col min="15366" max="15366" width="23.42578125" style="177" customWidth="1"/>
    <col min="15367" max="15367" width="26.28515625" style="177" customWidth="1"/>
    <col min="15368" max="15368" width="28" style="177" customWidth="1"/>
    <col min="15369" max="15369" width="0.85546875" style="177" customWidth="1"/>
    <col min="15370" max="15370" width="9.140625" style="177"/>
    <col min="15371" max="15371" width="1.7109375" style="177" customWidth="1"/>
    <col min="15372" max="15376" width="9.140625" style="177"/>
    <col min="15377" max="15377" width="1.42578125" style="177" customWidth="1"/>
    <col min="15378" max="15616" width="9.140625" style="177"/>
    <col min="15617" max="15617" width="1" style="177" customWidth="1"/>
    <col min="15618" max="15618" width="13" style="177" customWidth="1"/>
    <col min="15619" max="15619" width="26.28515625" style="177" customWidth="1"/>
    <col min="15620" max="15620" width="25.7109375" style="177" customWidth="1"/>
    <col min="15621" max="15621" width="24.85546875" style="177" customWidth="1"/>
    <col min="15622" max="15622" width="23.42578125" style="177" customWidth="1"/>
    <col min="15623" max="15623" width="26.28515625" style="177" customWidth="1"/>
    <col min="15624" max="15624" width="28" style="177" customWidth="1"/>
    <col min="15625" max="15625" width="0.85546875" style="177" customWidth="1"/>
    <col min="15626" max="15626" width="9.140625" style="177"/>
    <col min="15627" max="15627" width="1.7109375" style="177" customWidth="1"/>
    <col min="15628" max="15632" width="9.140625" style="177"/>
    <col min="15633" max="15633" width="1.42578125" style="177" customWidth="1"/>
    <col min="15634" max="15872" width="9.140625" style="177"/>
    <col min="15873" max="15873" width="1" style="177" customWidth="1"/>
    <col min="15874" max="15874" width="13" style="177" customWidth="1"/>
    <col min="15875" max="15875" width="26.28515625" style="177" customWidth="1"/>
    <col min="15876" max="15876" width="25.7109375" style="177" customWidth="1"/>
    <col min="15877" max="15877" width="24.85546875" style="177" customWidth="1"/>
    <col min="15878" max="15878" width="23.42578125" style="177" customWidth="1"/>
    <col min="15879" max="15879" width="26.28515625" style="177" customWidth="1"/>
    <col min="15880" max="15880" width="28" style="177" customWidth="1"/>
    <col min="15881" max="15881" width="0.85546875" style="177" customWidth="1"/>
    <col min="15882" max="15882" width="9.140625" style="177"/>
    <col min="15883" max="15883" width="1.7109375" style="177" customWidth="1"/>
    <col min="15884" max="15888" width="9.140625" style="177"/>
    <col min="15889" max="15889" width="1.42578125" style="177" customWidth="1"/>
    <col min="15890" max="16128" width="9.140625" style="177"/>
    <col min="16129" max="16129" width="1" style="177" customWidth="1"/>
    <col min="16130" max="16130" width="13" style="177" customWidth="1"/>
    <col min="16131" max="16131" width="26.28515625" style="177" customWidth="1"/>
    <col min="16132" max="16132" width="25.7109375" style="177" customWidth="1"/>
    <col min="16133" max="16133" width="24.85546875" style="177" customWidth="1"/>
    <col min="16134" max="16134" width="23.42578125" style="177" customWidth="1"/>
    <col min="16135" max="16135" width="26.28515625" style="177" customWidth="1"/>
    <col min="16136" max="16136" width="28" style="177" customWidth="1"/>
    <col min="16137" max="16137" width="0.85546875" style="177" customWidth="1"/>
    <col min="16138" max="16138" width="9.140625" style="177"/>
    <col min="16139" max="16139" width="1.7109375" style="177" customWidth="1"/>
    <col min="16140" max="16144" width="9.140625" style="177"/>
    <col min="16145" max="16145" width="1.42578125" style="177" customWidth="1"/>
    <col min="16146" max="16384" width="9.140625" style="177"/>
  </cols>
  <sheetData>
    <row r="1" spans="2:16" ht="18.75" customHeight="1">
      <c r="B1" s="176"/>
      <c r="C1" s="176"/>
      <c r="D1" s="176"/>
      <c r="I1" s="178"/>
    </row>
    <row r="2" spans="2:16" ht="18.75" customHeight="1">
      <c r="E2" s="179" t="s">
        <v>171</v>
      </c>
      <c r="F2" s="179"/>
      <c r="L2" s="180" t="s">
        <v>172</v>
      </c>
      <c r="M2" s="181" t="s">
        <v>173</v>
      </c>
      <c r="N2" s="182" t="s">
        <v>174</v>
      </c>
      <c r="O2" s="419" t="s">
        <v>175</v>
      </c>
      <c r="P2" s="420"/>
    </row>
    <row r="3" spans="2:16" ht="18.75" customHeight="1">
      <c r="E3" s="183" t="s">
        <v>176</v>
      </c>
      <c r="F3" s="183"/>
      <c r="L3" s="421"/>
      <c r="M3" s="421"/>
      <c r="N3" s="421"/>
      <c r="O3" s="421"/>
      <c r="P3" s="424" t="s">
        <v>177</v>
      </c>
    </row>
    <row r="4" spans="2:16">
      <c r="B4" s="184" t="s">
        <v>178</v>
      </c>
      <c r="E4" s="179" t="s">
        <v>179</v>
      </c>
      <c r="F4" s="185"/>
      <c r="G4" s="186"/>
      <c r="L4" s="422"/>
      <c r="M4" s="422"/>
      <c r="N4" s="422"/>
      <c r="O4" s="422"/>
      <c r="P4" s="422"/>
    </row>
    <row r="5" spans="2:16" ht="11.45" customHeight="1">
      <c r="L5" s="423"/>
      <c r="M5" s="423"/>
      <c r="N5" s="423"/>
      <c r="O5" s="423"/>
      <c r="P5" s="423"/>
    </row>
    <row r="6" spans="2:16" ht="11.45" customHeight="1"/>
    <row r="7" spans="2:16" ht="45" customHeight="1">
      <c r="B7" s="187" t="s">
        <v>166</v>
      </c>
      <c r="C7" s="188"/>
      <c r="D7" s="189" t="s">
        <v>180</v>
      </c>
      <c r="E7" s="189" t="s">
        <v>181</v>
      </c>
      <c r="F7" s="189" t="s">
        <v>182</v>
      </c>
      <c r="G7" s="189" t="s">
        <v>183</v>
      </c>
      <c r="H7" s="190" t="s">
        <v>184</v>
      </c>
      <c r="I7" s="191"/>
    </row>
    <row r="8" spans="2:16" ht="22.5" customHeight="1">
      <c r="B8" s="192"/>
      <c r="C8" s="193" t="s">
        <v>185</v>
      </c>
      <c r="D8" s="194" t="s">
        <v>186</v>
      </c>
      <c r="E8" s="195" t="s">
        <v>187</v>
      </c>
      <c r="F8" s="195" t="s">
        <v>188</v>
      </c>
      <c r="G8" s="196" t="s">
        <v>189</v>
      </c>
      <c r="H8" s="196"/>
      <c r="I8" s="197"/>
      <c r="O8" s="198"/>
      <c r="P8" s="176"/>
    </row>
    <row r="9" spans="2:16" ht="23.25" customHeight="1">
      <c r="B9" s="199"/>
      <c r="C9" s="200" t="s">
        <v>190</v>
      </c>
      <c r="D9" s="201" t="s">
        <v>191</v>
      </c>
      <c r="E9" s="202" t="s">
        <v>192</v>
      </c>
      <c r="F9" s="202" t="s">
        <v>193</v>
      </c>
      <c r="G9" s="202" t="s">
        <v>194</v>
      </c>
      <c r="H9" s="202" t="s">
        <v>195</v>
      </c>
      <c r="I9" s="203"/>
      <c r="J9" s="204"/>
      <c r="O9" s="205"/>
      <c r="P9" s="176"/>
    </row>
    <row r="10" spans="2:16" ht="16.5" customHeight="1">
      <c r="B10" s="199"/>
      <c r="C10" s="206" t="s">
        <v>196</v>
      </c>
      <c r="D10" s="414" t="s">
        <v>197</v>
      </c>
      <c r="E10" s="414" t="s">
        <v>198</v>
      </c>
      <c r="F10" s="414" t="s">
        <v>199</v>
      </c>
      <c r="G10" s="414" t="s">
        <v>200</v>
      </c>
      <c r="H10" s="414"/>
      <c r="I10" s="191"/>
      <c r="J10" s="204"/>
    </row>
    <row r="11" spans="2:16" s="211" customFormat="1" ht="16.5" customHeight="1">
      <c r="B11" s="207"/>
      <c r="C11" s="208"/>
      <c r="D11" s="415"/>
      <c r="E11" s="415"/>
      <c r="F11" s="415"/>
      <c r="G11" s="415"/>
      <c r="H11" s="415"/>
      <c r="I11" s="209"/>
      <c r="J11" s="210"/>
      <c r="L11" s="177"/>
      <c r="M11" s="177"/>
      <c r="N11" s="177"/>
      <c r="O11" s="177"/>
      <c r="P11" s="177"/>
    </row>
    <row r="12" spans="2:16" ht="67.5" customHeight="1">
      <c r="B12" s="199"/>
      <c r="C12" s="200" t="s">
        <v>201</v>
      </c>
      <c r="D12" s="212" t="s">
        <v>202</v>
      </c>
      <c r="E12" s="212" t="s">
        <v>203</v>
      </c>
      <c r="F12" s="212" t="s">
        <v>204</v>
      </c>
      <c r="G12" s="202"/>
      <c r="H12" s="202"/>
      <c r="I12" s="191"/>
      <c r="J12" s="204"/>
      <c r="L12" s="211"/>
      <c r="M12" s="211"/>
      <c r="N12" s="211"/>
      <c r="O12" s="211"/>
      <c r="P12" s="211"/>
    </row>
    <row r="13" spans="2:16" ht="33">
      <c r="B13" s="213" t="s">
        <v>205</v>
      </c>
      <c r="C13" s="200" t="s">
        <v>206</v>
      </c>
      <c r="D13" s="212" t="s">
        <v>207</v>
      </c>
      <c r="E13" s="202"/>
      <c r="F13" s="202"/>
      <c r="G13" s="202"/>
      <c r="H13" s="202"/>
      <c r="I13" s="191"/>
      <c r="J13" s="204"/>
    </row>
    <row r="14" spans="2:16" ht="16.5" customHeight="1">
      <c r="B14" s="213"/>
      <c r="C14" s="214"/>
      <c r="D14" s="416" t="s">
        <v>208</v>
      </c>
      <c r="E14" s="215"/>
      <c r="F14" s="215"/>
      <c r="G14" s="215"/>
      <c r="H14" s="206"/>
      <c r="I14" s="203"/>
      <c r="J14" s="204"/>
    </row>
    <row r="15" spans="2:16" ht="13.5" customHeight="1">
      <c r="B15" s="199"/>
      <c r="C15" s="409" t="s">
        <v>209</v>
      </c>
      <c r="D15" s="417"/>
      <c r="E15" s="216"/>
      <c r="F15" s="215" t="s">
        <v>210</v>
      </c>
      <c r="G15" s="215" t="s">
        <v>210</v>
      </c>
      <c r="H15" s="215" t="s">
        <v>210</v>
      </c>
      <c r="I15" s="191"/>
      <c r="J15" s="204"/>
    </row>
    <row r="16" spans="2:16" ht="16.5" customHeight="1">
      <c r="B16" s="199"/>
      <c r="C16" s="407"/>
      <c r="D16" s="417"/>
      <c r="E16" s="217"/>
      <c r="F16" s="218"/>
      <c r="G16" s="218"/>
      <c r="H16" s="206"/>
      <c r="I16" s="203"/>
      <c r="J16" s="204"/>
    </row>
    <row r="17" spans="2:16" s="211" customFormat="1" ht="16.5" customHeight="1">
      <c r="B17" s="207"/>
      <c r="C17" s="208"/>
      <c r="D17" s="418"/>
      <c r="E17" s="219"/>
      <c r="F17" s="219"/>
      <c r="G17" s="219"/>
      <c r="H17" s="220"/>
      <c r="I17" s="209"/>
      <c r="J17" s="210"/>
      <c r="L17" s="177"/>
      <c r="M17" s="177"/>
      <c r="N17" s="177"/>
      <c r="O17" s="177"/>
      <c r="P17" s="177"/>
    </row>
    <row r="18" spans="2:16" s="211" customFormat="1" ht="9" customHeight="1">
      <c r="B18" s="221"/>
      <c r="C18" s="206"/>
      <c r="D18" s="222"/>
      <c r="E18" s="218"/>
      <c r="F18" s="218"/>
      <c r="G18" s="218"/>
      <c r="H18" s="206"/>
      <c r="I18" s="209"/>
      <c r="J18" s="210"/>
    </row>
    <row r="19" spans="2:16" s="211" customFormat="1" ht="13.5" customHeight="1">
      <c r="B19" s="221" t="s">
        <v>211</v>
      </c>
      <c r="C19" s="410" t="s">
        <v>212</v>
      </c>
      <c r="D19" s="412" t="s">
        <v>213</v>
      </c>
      <c r="E19" s="218"/>
      <c r="F19" s="218"/>
      <c r="G19" s="218"/>
      <c r="H19" s="216"/>
      <c r="I19" s="223"/>
      <c r="J19" s="210"/>
    </row>
    <row r="20" spans="2:16" s="211" customFormat="1">
      <c r="B20" s="221"/>
      <c r="C20" s="411"/>
      <c r="D20" s="412"/>
      <c r="E20" s="216"/>
      <c r="F20" s="215"/>
      <c r="G20" s="215"/>
      <c r="H20" s="215"/>
      <c r="I20" s="209"/>
      <c r="J20" s="210"/>
    </row>
    <row r="21" spans="2:16" s="211" customFormat="1" ht="21.75" customHeight="1">
      <c r="B21" s="221"/>
      <c r="C21" s="409" t="s">
        <v>214</v>
      </c>
      <c r="D21" s="412"/>
      <c r="E21" s="217"/>
      <c r="F21" s="218"/>
      <c r="G21" s="218"/>
      <c r="H21" s="206"/>
      <c r="I21" s="209"/>
      <c r="J21" s="210"/>
    </row>
    <row r="22" spans="2:16" s="211" customFormat="1" ht="8.25" customHeight="1">
      <c r="B22" s="207"/>
      <c r="C22" s="408"/>
      <c r="D22" s="224"/>
      <c r="E22" s="219"/>
      <c r="F22" s="219"/>
      <c r="G22" s="219"/>
      <c r="H22" s="208"/>
      <c r="I22" s="209"/>
      <c r="J22" s="210"/>
    </row>
    <row r="23" spans="2:16" s="211" customFormat="1">
      <c r="B23" s="221"/>
      <c r="C23" s="206"/>
      <c r="D23" s="225"/>
      <c r="E23" s="218"/>
      <c r="F23" s="218"/>
      <c r="G23" s="218"/>
      <c r="H23" s="206"/>
      <c r="I23" s="209"/>
      <c r="J23" s="210"/>
    </row>
    <row r="24" spans="2:16" s="211" customFormat="1">
      <c r="B24" s="221" t="s">
        <v>215</v>
      </c>
      <c r="C24" s="206" t="s">
        <v>216</v>
      </c>
      <c r="D24" s="226" t="s">
        <v>217</v>
      </c>
      <c r="E24" s="226" t="s">
        <v>218</v>
      </c>
      <c r="F24" s="226" t="s">
        <v>219</v>
      </c>
      <c r="G24" s="215"/>
      <c r="H24" s="215"/>
      <c r="I24" s="209"/>
      <c r="J24" s="210"/>
    </row>
    <row r="25" spans="2:16" s="211" customFormat="1">
      <c r="B25" s="221"/>
      <c r="C25" s="206"/>
      <c r="D25" s="218"/>
      <c r="E25" s="218" t="s">
        <v>220</v>
      </c>
      <c r="F25" s="218" t="s">
        <v>221</v>
      </c>
      <c r="G25" s="218"/>
      <c r="H25" s="206"/>
      <c r="I25" s="209"/>
      <c r="J25" s="210"/>
    </row>
    <row r="26" spans="2:16" s="211" customFormat="1" ht="16.5">
      <c r="B26" s="221"/>
      <c r="C26" s="206"/>
      <c r="D26" s="227"/>
      <c r="E26" s="218" t="s">
        <v>222</v>
      </c>
      <c r="F26" s="218"/>
      <c r="G26" s="218"/>
      <c r="H26" s="206"/>
      <c r="I26" s="209"/>
      <c r="J26" s="210"/>
    </row>
    <row r="27" spans="2:16" s="211" customFormat="1" ht="16.5">
      <c r="B27" s="221"/>
      <c r="C27" s="206"/>
      <c r="D27" s="227"/>
      <c r="E27" s="218"/>
      <c r="F27" s="218"/>
      <c r="G27" s="218"/>
      <c r="H27" s="206"/>
      <c r="I27" s="209"/>
      <c r="J27" s="210"/>
    </row>
    <row r="28" spans="2:16" s="211" customFormat="1" ht="16.5">
      <c r="B28" s="221"/>
      <c r="C28" s="206"/>
      <c r="D28" s="228"/>
      <c r="E28" s="215"/>
      <c r="F28" s="218"/>
      <c r="G28" s="218"/>
      <c r="H28" s="206"/>
      <c r="I28" s="209"/>
      <c r="J28" s="210"/>
    </row>
    <row r="29" spans="2:16" s="211" customFormat="1" ht="16.5">
      <c r="B29" s="221"/>
      <c r="C29" s="206"/>
      <c r="D29" s="228"/>
      <c r="E29" s="215"/>
      <c r="F29" s="218"/>
      <c r="G29" s="218"/>
      <c r="H29" s="206"/>
      <c r="I29" s="209"/>
      <c r="J29" s="210"/>
    </row>
    <row r="30" spans="2:16" s="211" customFormat="1" ht="16.5">
      <c r="B30" s="221"/>
      <c r="C30" s="208"/>
      <c r="D30" s="229"/>
      <c r="E30" s="202"/>
      <c r="F30" s="219"/>
      <c r="G30" s="219"/>
      <c r="H30" s="208"/>
      <c r="I30" s="209"/>
      <c r="J30" s="210"/>
    </row>
    <row r="31" spans="2:16" s="211" customFormat="1" ht="16.5">
      <c r="B31" s="221"/>
      <c r="C31" s="206"/>
      <c r="D31" s="227"/>
      <c r="E31" s="218"/>
      <c r="F31" s="218"/>
      <c r="G31" s="218"/>
      <c r="H31" s="206"/>
      <c r="I31" s="209"/>
      <c r="J31" s="210"/>
    </row>
    <row r="32" spans="2:16" s="211" customFormat="1" ht="17.25" customHeight="1">
      <c r="B32" s="221"/>
      <c r="C32" s="409" t="s">
        <v>223</v>
      </c>
      <c r="D32" s="230"/>
      <c r="E32" s="215"/>
      <c r="F32" s="215"/>
      <c r="G32" s="215"/>
      <c r="H32" s="215"/>
      <c r="I32" s="223"/>
      <c r="J32" s="210"/>
    </row>
    <row r="33" spans="2:10" s="211" customFormat="1" ht="16.5">
      <c r="B33" s="221"/>
      <c r="C33" s="407"/>
      <c r="D33" s="230" t="s">
        <v>224</v>
      </c>
      <c r="E33" s="218"/>
      <c r="F33" s="218"/>
      <c r="G33" s="218"/>
      <c r="H33" s="218"/>
      <c r="I33" s="209"/>
      <c r="J33" s="210"/>
    </row>
    <row r="34" spans="2:10" s="211" customFormat="1" ht="16.5">
      <c r="B34" s="221"/>
      <c r="C34" s="407"/>
      <c r="D34" s="230"/>
      <c r="E34" s="230"/>
      <c r="F34" s="230"/>
      <c r="G34" s="230"/>
      <c r="H34" s="230"/>
      <c r="I34" s="209"/>
      <c r="J34" s="210"/>
    </row>
    <row r="35" spans="2:10" s="211" customFormat="1" ht="16.5">
      <c r="B35" s="221"/>
      <c r="C35" s="208"/>
      <c r="D35" s="231"/>
      <c r="E35" s="231"/>
      <c r="F35" s="231"/>
      <c r="G35" s="231"/>
      <c r="H35" s="231"/>
      <c r="I35" s="209"/>
      <c r="J35" s="210"/>
    </row>
    <row r="36" spans="2:10" s="211" customFormat="1" ht="16.5">
      <c r="B36" s="221"/>
      <c r="C36" s="232"/>
      <c r="D36" s="230"/>
      <c r="E36" s="230"/>
      <c r="F36" s="230"/>
      <c r="G36" s="230"/>
      <c r="H36" s="230"/>
      <c r="I36" s="223"/>
      <c r="J36" s="210"/>
    </row>
    <row r="37" spans="2:10" s="211" customFormat="1" ht="18" customHeight="1">
      <c r="B37" s="221"/>
      <c r="C37" s="413" t="s">
        <v>225</v>
      </c>
      <c r="D37" s="230"/>
      <c r="E37" s="215"/>
      <c r="F37" s="215"/>
      <c r="G37" s="215"/>
      <c r="H37" s="215"/>
      <c r="I37" s="209"/>
      <c r="J37" s="210"/>
    </row>
    <row r="38" spans="2:10" s="211" customFormat="1" ht="16.5">
      <c r="B38" s="221"/>
      <c r="C38" s="407"/>
      <c r="D38" s="230" t="s">
        <v>226</v>
      </c>
      <c r="E38" s="218"/>
      <c r="F38" s="218"/>
      <c r="G38" s="218"/>
      <c r="H38" s="218"/>
      <c r="I38" s="209"/>
      <c r="J38" s="210"/>
    </row>
    <row r="39" spans="2:10" s="211" customFormat="1">
      <c r="B39" s="221"/>
      <c r="C39" s="408"/>
      <c r="D39" s="233"/>
      <c r="E39" s="219"/>
      <c r="F39" s="219"/>
      <c r="G39" s="219"/>
      <c r="H39" s="208"/>
      <c r="I39" s="209"/>
      <c r="J39" s="210"/>
    </row>
    <row r="40" spans="2:10" s="211" customFormat="1" ht="16.5">
      <c r="B40" s="221"/>
      <c r="C40" s="206"/>
      <c r="D40" s="227"/>
      <c r="E40" s="218"/>
      <c r="F40" s="218"/>
      <c r="G40" s="218"/>
      <c r="H40" s="206"/>
      <c r="I40" s="209"/>
      <c r="J40" s="210"/>
    </row>
    <row r="41" spans="2:10" s="211" customFormat="1" ht="15.75" customHeight="1">
      <c r="B41" s="221"/>
      <c r="C41" s="409" t="s">
        <v>227</v>
      </c>
      <c r="D41" s="230"/>
      <c r="E41" s="218"/>
      <c r="F41" s="218"/>
      <c r="G41" s="218"/>
      <c r="H41" s="218"/>
      <c r="I41" s="209"/>
      <c r="J41" s="210"/>
    </row>
    <row r="42" spans="2:10" s="211" customFormat="1" ht="16.5">
      <c r="B42" s="221"/>
      <c r="C42" s="407"/>
      <c r="D42" s="230" t="s">
        <v>228</v>
      </c>
      <c r="E42" s="215"/>
      <c r="F42" s="215"/>
      <c r="G42" s="215"/>
      <c r="H42" s="215"/>
      <c r="I42" s="209"/>
      <c r="J42" s="210"/>
    </row>
    <row r="43" spans="2:10" s="211" customFormat="1" ht="16.5">
      <c r="B43" s="221"/>
      <c r="C43" s="407"/>
      <c r="D43" s="230" t="s">
        <v>229</v>
      </c>
      <c r="E43" s="218"/>
      <c r="F43" s="218"/>
      <c r="G43" s="218"/>
      <c r="H43" s="218"/>
      <c r="I43" s="209"/>
      <c r="J43" s="210"/>
    </row>
    <row r="44" spans="2:10" s="211" customFormat="1">
      <c r="B44" s="221"/>
      <c r="C44" s="206"/>
      <c r="D44" s="225"/>
      <c r="E44" s="218"/>
      <c r="F44" s="218"/>
      <c r="G44" s="218"/>
      <c r="H44" s="206"/>
      <c r="I44" s="209"/>
      <c r="J44" s="210"/>
    </row>
    <row r="45" spans="2:10" s="211" customFormat="1">
      <c r="B45" s="207"/>
      <c r="C45" s="208"/>
      <c r="D45" s="233"/>
      <c r="E45" s="219"/>
      <c r="F45" s="219"/>
      <c r="G45" s="219"/>
      <c r="H45" s="208"/>
      <c r="I45" s="209"/>
      <c r="J45" s="210"/>
    </row>
    <row r="46" spans="2:10" s="211" customFormat="1" ht="16.5">
      <c r="B46" s="221"/>
      <c r="C46" s="206"/>
      <c r="D46" s="227"/>
      <c r="E46" s="218"/>
      <c r="F46" s="218"/>
      <c r="G46" s="218"/>
      <c r="H46" s="206"/>
      <c r="I46" s="209"/>
      <c r="J46" s="210"/>
    </row>
    <row r="47" spans="2:10" s="211" customFormat="1" ht="15" customHeight="1">
      <c r="B47" s="221" t="s">
        <v>230</v>
      </c>
      <c r="C47" s="409" t="s">
        <v>231</v>
      </c>
      <c r="D47" s="227" t="s">
        <v>232</v>
      </c>
      <c r="E47" s="218"/>
      <c r="F47" s="218"/>
      <c r="G47" s="218"/>
      <c r="H47" s="218"/>
      <c r="I47" s="209"/>
      <c r="J47" s="210"/>
    </row>
    <row r="48" spans="2:10" s="211" customFormat="1" ht="16.5">
      <c r="B48" s="221"/>
      <c r="C48" s="407"/>
      <c r="D48" s="227" t="s">
        <v>233</v>
      </c>
      <c r="E48" s="215"/>
      <c r="F48" s="215"/>
      <c r="G48" s="215"/>
      <c r="H48" s="215"/>
      <c r="I48" s="209"/>
      <c r="J48" s="210"/>
    </row>
    <row r="49" spans="2:10" s="211" customFormat="1" ht="16.5">
      <c r="B49" s="221"/>
      <c r="C49" s="206"/>
      <c r="D49" s="227" t="s">
        <v>234</v>
      </c>
      <c r="E49" s="218"/>
      <c r="F49" s="218"/>
      <c r="G49" s="218"/>
      <c r="H49" s="218"/>
      <c r="I49" s="209"/>
      <c r="J49" s="210"/>
    </row>
    <row r="50" spans="2:10" s="211" customFormat="1" ht="16.5">
      <c r="B50" s="221"/>
      <c r="C50" s="206"/>
      <c r="D50" s="227" t="s">
        <v>235</v>
      </c>
      <c r="E50" s="218"/>
      <c r="F50" s="218"/>
      <c r="G50" s="218"/>
      <c r="H50" s="206"/>
      <c r="I50" s="209"/>
      <c r="J50" s="210"/>
    </row>
    <row r="51" spans="2:10" s="211" customFormat="1" ht="16.5">
      <c r="B51" s="221"/>
      <c r="C51" s="208"/>
      <c r="D51" s="234"/>
      <c r="E51" s="219"/>
      <c r="F51" s="219"/>
      <c r="G51" s="219"/>
      <c r="H51" s="208"/>
      <c r="I51" s="209"/>
      <c r="J51" s="210"/>
    </row>
    <row r="52" spans="2:10" s="211" customFormat="1" ht="16.5">
      <c r="B52" s="221"/>
      <c r="C52" s="206"/>
      <c r="D52" s="227"/>
      <c r="E52" s="218"/>
      <c r="F52" s="218"/>
      <c r="G52" s="218"/>
      <c r="H52" s="206"/>
      <c r="I52" s="209"/>
      <c r="J52" s="210"/>
    </row>
    <row r="53" spans="2:10" s="211" customFormat="1" ht="13.5" customHeight="1">
      <c r="B53" s="221"/>
      <c r="C53" s="409" t="s">
        <v>236</v>
      </c>
      <c r="D53" s="230"/>
      <c r="E53" s="218"/>
      <c r="F53" s="218"/>
      <c r="G53" s="218"/>
      <c r="H53" s="218"/>
      <c r="I53" s="209"/>
      <c r="J53" s="210"/>
    </row>
    <row r="54" spans="2:10" s="211" customFormat="1" ht="16.5">
      <c r="B54" s="221"/>
      <c r="C54" s="407"/>
      <c r="D54" s="228" t="s">
        <v>237</v>
      </c>
      <c r="E54" s="215"/>
      <c r="F54" s="218"/>
      <c r="G54" s="218"/>
      <c r="H54" s="218"/>
      <c r="I54" s="209"/>
      <c r="J54" s="210"/>
    </row>
    <row r="55" spans="2:10" s="211" customFormat="1" ht="16.5">
      <c r="B55" s="221"/>
      <c r="C55" s="407"/>
      <c r="D55" s="227" t="s">
        <v>238</v>
      </c>
      <c r="E55" s="215"/>
      <c r="F55" s="215"/>
      <c r="G55" s="215"/>
      <c r="H55" s="215"/>
      <c r="I55" s="209"/>
      <c r="J55" s="210"/>
    </row>
    <row r="56" spans="2:10" s="211" customFormat="1" ht="16.5">
      <c r="B56" s="221"/>
      <c r="C56" s="206"/>
      <c r="D56" s="228" t="s">
        <v>239</v>
      </c>
      <c r="E56" s="218"/>
      <c r="F56" s="218"/>
      <c r="G56" s="218"/>
      <c r="H56" s="218"/>
      <c r="I56" s="209"/>
      <c r="J56" s="210"/>
    </row>
    <row r="57" spans="2:10" s="211" customFormat="1" ht="16.5">
      <c r="B57" s="221"/>
      <c r="C57" s="206"/>
      <c r="D57" s="235" t="s">
        <v>240</v>
      </c>
      <c r="E57" s="218"/>
      <c r="F57" s="218"/>
      <c r="G57" s="218"/>
      <c r="H57" s="206"/>
      <c r="I57" s="209"/>
      <c r="J57" s="210"/>
    </row>
    <row r="58" spans="2:10" s="211" customFormat="1" ht="16.5">
      <c r="B58" s="221"/>
      <c r="C58" s="206"/>
      <c r="D58" s="227"/>
      <c r="E58" s="218"/>
      <c r="F58" s="218"/>
      <c r="G58" s="218"/>
      <c r="H58" s="206"/>
      <c r="I58" s="209"/>
      <c r="J58" s="210"/>
    </row>
    <row r="59" spans="2:10" s="211" customFormat="1" ht="16.5">
      <c r="B59" s="221"/>
      <c r="C59" s="208"/>
      <c r="D59" s="234"/>
      <c r="E59" s="219"/>
      <c r="F59" s="219"/>
      <c r="G59" s="219"/>
      <c r="H59" s="208"/>
      <c r="I59" s="209"/>
      <c r="J59" s="210"/>
    </row>
    <row r="60" spans="2:10" s="211" customFormat="1" ht="16.5">
      <c r="B60" s="221"/>
      <c r="C60" s="206"/>
      <c r="D60" s="227"/>
      <c r="E60" s="218"/>
      <c r="F60" s="218"/>
      <c r="G60" s="218"/>
      <c r="H60" s="206"/>
      <c r="I60" s="209"/>
      <c r="J60" s="210"/>
    </row>
    <row r="61" spans="2:10" s="211" customFormat="1" ht="18" customHeight="1">
      <c r="B61" s="221"/>
      <c r="C61" s="409" t="s">
        <v>241</v>
      </c>
      <c r="D61" s="230"/>
      <c r="E61" s="218"/>
      <c r="F61" s="218"/>
      <c r="G61" s="218"/>
      <c r="H61" s="218"/>
      <c r="I61" s="209"/>
      <c r="J61" s="210"/>
    </row>
    <row r="62" spans="2:10" s="211" customFormat="1" ht="16.5">
      <c r="B62" s="221"/>
      <c r="C62" s="407"/>
      <c r="D62" s="227" t="s">
        <v>242</v>
      </c>
      <c r="E62" s="215"/>
      <c r="F62" s="215"/>
      <c r="G62" s="215"/>
      <c r="H62" s="215"/>
      <c r="I62" s="209"/>
      <c r="J62" s="210"/>
    </row>
    <row r="63" spans="2:10" s="211" customFormat="1" ht="16.5">
      <c r="B63" s="221"/>
      <c r="C63" s="206"/>
      <c r="D63" s="227" t="s">
        <v>243</v>
      </c>
      <c r="E63" s="218"/>
      <c r="F63" s="218"/>
      <c r="G63" s="218"/>
      <c r="H63" s="218"/>
      <c r="I63" s="209"/>
      <c r="J63" s="210"/>
    </row>
    <row r="64" spans="2:10" s="211" customFormat="1" ht="16.5">
      <c r="B64" s="221"/>
      <c r="C64" s="206"/>
      <c r="D64" s="227" t="s">
        <v>244</v>
      </c>
      <c r="E64" s="218"/>
      <c r="F64" s="218"/>
      <c r="G64" s="218"/>
      <c r="H64" s="206"/>
      <c r="I64" s="209"/>
      <c r="J64" s="210"/>
    </row>
    <row r="65" spans="2:10" s="211" customFormat="1" ht="16.5">
      <c r="B65" s="221"/>
      <c r="C65" s="206"/>
      <c r="D65" s="227"/>
      <c r="E65" s="218"/>
      <c r="F65" s="218"/>
      <c r="G65" s="218"/>
      <c r="H65" s="206"/>
      <c r="I65" s="209"/>
      <c r="J65" s="210"/>
    </row>
    <row r="66" spans="2:10" s="211" customFormat="1" ht="16.5">
      <c r="B66" s="221"/>
      <c r="C66" s="208"/>
      <c r="D66" s="234"/>
      <c r="E66" s="219"/>
      <c r="F66" s="236"/>
      <c r="G66" s="219"/>
      <c r="H66" s="208"/>
      <c r="I66" s="209"/>
      <c r="J66" s="210"/>
    </row>
    <row r="67" spans="2:10" s="211" customFormat="1" ht="13.5" customHeight="1">
      <c r="B67" s="221"/>
      <c r="C67" s="406" t="s">
        <v>245</v>
      </c>
      <c r="D67" s="230"/>
      <c r="E67" s="218"/>
      <c r="F67" s="218"/>
      <c r="G67" s="218"/>
      <c r="H67" s="206"/>
      <c r="I67" s="209"/>
      <c r="J67" s="210"/>
    </row>
    <row r="68" spans="2:10" s="211" customFormat="1" ht="16.5">
      <c r="B68" s="221"/>
      <c r="C68" s="407"/>
      <c r="D68" s="230" t="s">
        <v>246</v>
      </c>
      <c r="E68" s="216"/>
      <c r="F68" s="215"/>
      <c r="G68" s="215"/>
      <c r="H68" s="215"/>
      <c r="I68" s="223"/>
      <c r="J68" s="210"/>
    </row>
    <row r="69" spans="2:10" s="211" customFormat="1" ht="16.5">
      <c r="B69" s="221"/>
      <c r="C69" s="206"/>
      <c r="D69" s="227"/>
      <c r="E69" s="236"/>
      <c r="F69" s="219"/>
      <c r="G69" s="219"/>
      <c r="H69" s="219"/>
      <c r="I69" s="209"/>
      <c r="J69" s="210"/>
    </row>
    <row r="70" spans="2:10" s="211" customFormat="1" ht="16.5">
      <c r="B70" s="221"/>
      <c r="C70" s="237"/>
      <c r="D70" s="238"/>
      <c r="E70" s="239"/>
      <c r="F70" s="239"/>
      <c r="G70" s="239"/>
      <c r="H70" s="240"/>
      <c r="I70" s="209"/>
      <c r="J70" s="210"/>
    </row>
    <row r="71" spans="2:10" s="211" customFormat="1" ht="13.5" customHeight="1">
      <c r="B71" s="221"/>
      <c r="C71" s="409" t="s">
        <v>247</v>
      </c>
      <c r="D71" s="230"/>
      <c r="E71" s="218"/>
      <c r="F71" s="218"/>
      <c r="G71" s="218"/>
      <c r="H71" s="218"/>
      <c r="I71" s="209"/>
      <c r="J71" s="210"/>
    </row>
    <row r="72" spans="2:10" s="211" customFormat="1" ht="16.5">
      <c r="B72" s="221"/>
      <c r="C72" s="407"/>
      <c r="D72" s="228" t="s">
        <v>248</v>
      </c>
      <c r="E72" s="218"/>
      <c r="F72" s="218"/>
      <c r="G72" s="218"/>
      <c r="H72" s="206"/>
      <c r="I72" s="209"/>
      <c r="J72" s="210"/>
    </row>
    <row r="73" spans="2:10" s="211" customFormat="1" ht="16.5">
      <c r="B73" s="221"/>
      <c r="C73" s="407"/>
      <c r="D73" s="227" t="s">
        <v>249</v>
      </c>
      <c r="E73" s="215"/>
      <c r="F73" s="215"/>
      <c r="G73" s="215"/>
      <c r="H73" s="215"/>
      <c r="I73" s="209"/>
      <c r="J73" s="210"/>
    </row>
    <row r="74" spans="2:10" s="211" customFormat="1" ht="16.5">
      <c r="B74" s="221"/>
      <c r="C74" s="206"/>
      <c r="D74" s="228" t="s">
        <v>250</v>
      </c>
      <c r="E74" s="218"/>
      <c r="F74" s="218"/>
      <c r="G74" s="218"/>
      <c r="H74" s="218"/>
      <c r="I74" s="209"/>
      <c r="J74" s="210"/>
    </row>
    <row r="75" spans="2:10" s="211" customFormat="1" ht="16.5">
      <c r="B75" s="221"/>
      <c r="C75" s="206"/>
      <c r="D75" s="235" t="s">
        <v>251</v>
      </c>
      <c r="E75" s="218"/>
      <c r="F75" s="218"/>
      <c r="G75" s="218"/>
      <c r="H75" s="206"/>
      <c r="I75" s="209"/>
      <c r="J75" s="210"/>
    </row>
    <row r="76" spans="2:10" s="211" customFormat="1" ht="16.5">
      <c r="B76" s="221"/>
      <c r="C76" s="206"/>
      <c r="D76" s="227"/>
      <c r="E76" s="218"/>
      <c r="F76" s="218"/>
      <c r="G76" s="218"/>
      <c r="H76" s="206"/>
      <c r="I76" s="209"/>
      <c r="J76" s="210"/>
    </row>
    <row r="77" spans="2:10" s="211" customFormat="1" ht="16.5">
      <c r="B77" s="207"/>
      <c r="C77" s="208"/>
      <c r="D77" s="234"/>
      <c r="E77" s="219"/>
      <c r="F77" s="219"/>
      <c r="G77" s="219"/>
      <c r="H77" s="208"/>
      <c r="I77" s="209"/>
      <c r="J77" s="210"/>
    </row>
    <row r="78" spans="2:10" s="211" customFormat="1" ht="18.75" customHeight="1">
      <c r="B78" s="406" t="s">
        <v>169</v>
      </c>
      <c r="C78" s="406" t="s">
        <v>252</v>
      </c>
      <c r="D78" s="227"/>
      <c r="E78" s="218"/>
      <c r="F78" s="218"/>
      <c r="G78" s="218"/>
      <c r="H78" s="206"/>
      <c r="I78" s="209"/>
      <c r="J78" s="210"/>
    </row>
    <row r="79" spans="2:10" s="211" customFormat="1" ht="18.75" customHeight="1">
      <c r="B79" s="407"/>
      <c r="C79" s="407"/>
      <c r="D79" s="230" t="s">
        <v>210</v>
      </c>
      <c r="E79" s="216"/>
      <c r="F79" s="215"/>
      <c r="G79" s="215"/>
      <c r="H79" s="215"/>
      <c r="I79" s="223"/>
      <c r="J79" s="210"/>
    </row>
    <row r="80" spans="2:10" s="211" customFormat="1" ht="18" customHeight="1">
      <c r="B80" s="221"/>
      <c r="C80" s="408"/>
      <c r="D80" s="227"/>
      <c r="E80" s="236"/>
      <c r="F80" s="219"/>
      <c r="G80" s="219"/>
      <c r="H80" s="219"/>
      <c r="I80" s="209"/>
      <c r="J80" s="210"/>
    </row>
    <row r="81" spans="2:10" s="211" customFormat="1" ht="15.75" customHeight="1">
      <c r="B81" s="237"/>
      <c r="C81" s="240"/>
      <c r="D81" s="238"/>
      <c r="E81" s="241"/>
      <c r="F81" s="241"/>
      <c r="G81" s="241"/>
      <c r="H81" s="242"/>
      <c r="I81" s="209"/>
      <c r="J81" s="210"/>
    </row>
    <row r="82" spans="2:10" s="211" customFormat="1" ht="15.75" customHeight="1">
      <c r="B82" s="409" t="s">
        <v>170</v>
      </c>
      <c r="C82" s="409" t="s">
        <v>253</v>
      </c>
      <c r="D82" s="243" t="s">
        <v>254</v>
      </c>
      <c r="E82" s="218"/>
      <c r="F82" s="218"/>
      <c r="G82" s="218"/>
      <c r="H82" s="218"/>
      <c r="I82" s="209"/>
      <c r="J82" s="210"/>
    </row>
    <row r="83" spans="2:10" s="211" customFormat="1" ht="15.75" customHeight="1">
      <c r="B83" s="407"/>
      <c r="C83" s="407"/>
      <c r="D83" s="227" t="s">
        <v>255</v>
      </c>
      <c r="E83" s="218"/>
      <c r="F83" s="218"/>
      <c r="G83" s="218"/>
      <c r="H83" s="218"/>
      <c r="I83" s="209"/>
      <c r="J83" s="210"/>
    </row>
    <row r="84" spans="2:10" s="211" customFormat="1" ht="15.75" customHeight="1">
      <c r="B84" s="244"/>
      <c r="C84" s="245"/>
      <c r="D84" s="227" t="s">
        <v>256</v>
      </c>
      <c r="E84" s="215"/>
      <c r="F84" s="215"/>
      <c r="G84" s="215"/>
      <c r="H84" s="215"/>
      <c r="I84" s="209"/>
      <c r="J84" s="210"/>
    </row>
    <row r="85" spans="2:10" s="211" customFormat="1" ht="15.75" customHeight="1">
      <c r="B85" s="221"/>
      <c r="C85" s="206" t="s">
        <v>257</v>
      </c>
      <c r="D85" s="235" t="s">
        <v>258</v>
      </c>
      <c r="E85" s="218"/>
      <c r="F85" s="227" t="s">
        <v>258</v>
      </c>
      <c r="G85" s="218"/>
      <c r="H85" s="218"/>
      <c r="I85" s="209"/>
      <c r="J85" s="210"/>
    </row>
    <row r="86" spans="2:10" s="211" customFormat="1" ht="15.75" customHeight="1">
      <c r="B86" s="221"/>
      <c r="C86" s="206"/>
      <c r="D86" s="235" t="s">
        <v>259</v>
      </c>
      <c r="E86" s="246"/>
      <c r="F86" s="227" t="s">
        <v>260</v>
      </c>
      <c r="G86" s="218"/>
      <c r="H86" s="218"/>
      <c r="I86" s="209"/>
      <c r="J86" s="210"/>
    </row>
    <row r="87" spans="2:10" s="211" customFormat="1" ht="15.75" customHeight="1">
      <c r="B87" s="221"/>
      <c r="C87" s="206"/>
      <c r="D87" s="235" t="s">
        <v>261</v>
      </c>
      <c r="E87" s="218"/>
      <c r="F87" s="247" t="s">
        <v>262</v>
      </c>
      <c r="G87" s="218"/>
      <c r="H87" s="218"/>
      <c r="I87" s="209"/>
      <c r="J87" s="210"/>
    </row>
    <row r="88" spans="2:10" s="211" customFormat="1" ht="15.75" customHeight="1">
      <c r="B88" s="221"/>
      <c r="C88" s="206"/>
      <c r="D88" s="235" t="s">
        <v>263</v>
      </c>
      <c r="E88" s="218"/>
      <c r="F88" s="206" t="s">
        <v>264</v>
      </c>
      <c r="G88" s="248"/>
      <c r="H88" s="218"/>
      <c r="I88" s="209"/>
      <c r="J88" s="210"/>
    </row>
    <row r="89" spans="2:10" s="211" customFormat="1" ht="15.75" customHeight="1">
      <c r="B89" s="221"/>
      <c r="C89" s="206"/>
      <c r="D89" s="235" t="s">
        <v>265</v>
      </c>
      <c r="F89" s="221" t="s">
        <v>266</v>
      </c>
      <c r="G89" s="218"/>
      <c r="H89" s="206"/>
      <c r="I89" s="209"/>
      <c r="J89" s="210"/>
    </row>
    <row r="90" spans="2:10" s="211" customFormat="1" ht="15.75" customHeight="1">
      <c r="B90" s="221"/>
      <c r="C90" s="206"/>
      <c r="D90" s="235" t="s">
        <v>267</v>
      </c>
      <c r="F90" s="249" t="s">
        <v>268</v>
      </c>
      <c r="G90" s="218"/>
      <c r="H90" s="246"/>
      <c r="I90" s="209"/>
      <c r="J90" s="210"/>
    </row>
    <row r="91" spans="2:10" s="211" customFormat="1" ht="15.75" customHeight="1">
      <c r="B91" s="221"/>
      <c r="C91" s="206"/>
      <c r="D91" s="250" t="s">
        <v>269</v>
      </c>
      <c r="E91" s="223"/>
      <c r="F91" s="251" t="s">
        <v>270</v>
      </c>
      <c r="G91" s="218"/>
      <c r="H91" s="218"/>
      <c r="I91" s="209"/>
      <c r="J91" s="210"/>
    </row>
    <row r="92" spans="2:10" s="211" customFormat="1" ht="15.75" customHeight="1">
      <c r="B92" s="221"/>
      <c r="C92" s="206"/>
      <c r="D92" s="252" t="s">
        <v>271</v>
      </c>
      <c r="E92" s="223"/>
      <c r="F92" s="249" t="s">
        <v>272</v>
      </c>
      <c r="G92" s="248"/>
      <c r="H92" s="218"/>
      <c r="I92" s="209"/>
      <c r="J92" s="210"/>
    </row>
    <row r="93" spans="2:10" s="211" customFormat="1" ht="15.75" customHeight="1">
      <c r="B93" s="221"/>
      <c r="C93" s="206"/>
      <c r="D93" s="246" t="s">
        <v>273</v>
      </c>
      <c r="E93" s="223"/>
      <c r="F93" s="249" t="s">
        <v>274</v>
      </c>
      <c r="G93" s="218"/>
      <c r="H93" s="218"/>
      <c r="I93" s="209"/>
      <c r="J93" s="210"/>
    </row>
    <row r="94" spans="2:10" s="211" customFormat="1" ht="15.75" customHeight="1">
      <c r="B94" s="221"/>
      <c r="C94" s="206"/>
      <c r="D94" s="246" t="s">
        <v>275</v>
      </c>
      <c r="E94" s="223"/>
      <c r="F94" s="217"/>
      <c r="G94" s="218"/>
      <c r="H94" s="218"/>
      <c r="I94" s="209"/>
      <c r="J94" s="210"/>
    </row>
    <row r="95" spans="2:10" s="211" customFormat="1" ht="15.75" customHeight="1">
      <c r="B95" s="221"/>
      <c r="C95" s="206"/>
      <c r="D95" s="253"/>
      <c r="E95" s="223"/>
      <c r="F95" s="217"/>
      <c r="G95" s="218"/>
      <c r="H95" s="218"/>
      <c r="I95" s="209"/>
      <c r="J95" s="210"/>
    </row>
    <row r="96" spans="2:10" s="211" customFormat="1" ht="15.75" customHeight="1">
      <c r="B96" s="221"/>
      <c r="C96" s="206"/>
      <c r="D96" s="252"/>
      <c r="E96" s="223"/>
      <c r="F96" s="217"/>
      <c r="G96" s="218"/>
      <c r="H96" s="218"/>
      <c r="I96" s="209"/>
      <c r="J96" s="210"/>
    </row>
    <row r="97" spans="2:16" s="211" customFormat="1" ht="15.75" customHeight="1">
      <c r="B97" s="221"/>
      <c r="C97" s="206"/>
      <c r="D97" s="253" t="s">
        <v>276</v>
      </c>
      <c r="E97" s="223"/>
      <c r="F97" s="217"/>
      <c r="G97" s="218"/>
      <c r="H97" s="218"/>
      <c r="I97" s="209"/>
      <c r="J97" s="210"/>
    </row>
    <row r="98" spans="2:16" s="211" customFormat="1" ht="15.75" customHeight="1">
      <c r="B98" s="221"/>
      <c r="C98" s="206"/>
      <c r="D98" s="252" t="s">
        <v>277</v>
      </c>
      <c r="E98" s="223"/>
      <c r="F98" s="217"/>
      <c r="G98" s="223"/>
      <c r="H98" s="217"/>
      <c r="I98" s="209"/>
      <c r="J98" s="210"/>
    </row>
    <row r="99" spans="2:16" s="211" customFormat="1" ht="15.75" customHeight="1">
      <c r="B99" s="221"/>
      <c r="C99" s="206"/>
      <c r="D99" s="252" t="s">
        <v>278</v>
      </c>
      <c r="E99" s="215"/>
      <c r="F99" s="215"/>
      <c r="G99" s="215"/>
      <c r="H99" s="215"/>
      <c r="I99" s="209"/>
      <c r="J99" s="210"/>
    </row>
    <row r="100" spans="2:16" s="211" customFormat="1" ht="15.75" customHeight="1">
      <c r="B100" s="221"/>
      <c r="C100" s="206"/>
      <c r="D100" s="252" t="s">
        <v>279</v>
      </c>
      <c r="E100" s="218"/>
      <c r="F100" s="218"/>
      <c r="G100" s="218"/>
      <c r="H100" s="218"/>
      <c r="I100" s="209"/>
      <c r="J100" s="210"/>
    </row>
    <row r="101" spans="2:16" s="211" customFormat="1" ht="15.75" customHeight="1">
      <c r="B101" s="221"/>
      <c r="C101" s="206"/>
      <c r="D101" s="252" t="s">
        <v>280</v>
      </c>
      <c r="E101" s="223"/>
      <c r="F101" s="217"/>
      <c r="G101" s="223"/>
      <c r="H101" s="248"/>
      <c r="I101" s="209"/>
      <c r="J101" s="210"/>
    </row>
    <row r="102" spans="2:16" s="211" customFormat="1" ht="15.75" customHeight="1">
      <c r="B102" s="221"/>
      <c r="C102" s="206"/>
      <c r="D102" s="246" t="s">
        <v>281</v>
      </c>
      <c r="E102" s="223"/>
      <c r="F102" s="217" t="s">
        <v>282</v>
      </c>
      <c r="G102" s="223"/>
      <c r="H102" s="248"/>
      <c r="I102" s="209"/>
      <c r="J102" s="210"/>
    </row>
    <row r="103" spans="2:16" s="211" customFormat="1" ht="15.75" customHeight="1">
      <c r="B103" s="221"/>
      <c r="C103" s="206"/>
      <c r="D103" s="246" t="s">
        <v>283</v>
      </c>
      <c r="E103" s="223"/>
      <c r="F103" s="217" t="s">
        <v>284</v>
      </c>
      <c r="G103" s="223"/>
      <c r="H103" s="248"/>
      <c r="I103" s="209"/>
      <c r="J103" s="210"/>
    </row>
    <row r="104" spans="2:16" s="211" customFormat="1" ht="15.75" customHeight="1">
      <c r="B104" s="207"/>
      <c r="C104" s="208"/>
      <c r="D104" s="254" t="s">
        <v>285</v>
      </c>
      <c r="E104" s="255"/>
      <c r="F104" s="236" t="s">
        <v>286</v>
      </c>
      <c r="G104" s="255"/>
      <c r="H104" s="256"/>
      <c r="I104" s="209"/>
      <c r="J104" s="210"/>
    </row>
    <row r="105" spans="2:16" s="211" customFormat="1" ht="13.9" customHeight="1">
      <c r="B105" s="209"/>
      <c r="C105" s="209"/>
      <c r="D105" s="209"/>
      <c r="E105" s="209"/>
      <c r="F105" s="209"/>
      <c r="G105" s="209"/>
      <c r="H105" s="209"/>
      <c r="I105" s="209"/>
      <c r="J105" s="210"/>
    </row>
    <row r="106" spans="2:16" s="211" customFormat="1">
      <c r="B106" s="177"/>
      <c r="C106" s="177"/>
      <c r="D106" s="177"/>
      <c r="E106" s="177"/>
      <c r="F106" s="177"/>
      <c r="G106" s="177"/>
      <c r="H106" s="177"/>
      <c r="I106" s="257"/>
      <c r="J106" s="210"/>
    </row>
    <row r="107" spans="2:16">
      <c r="L107" s="211"/>
      <c r="M107" s="211"/>
      <c r="N107" s="211"/>
      <c r="O107" s="211"/>
      <c r="P107" s="211"/>
    </row>
  </sheetData>
  <mergeCells count="28">
    <mergeCell ref="H10:H11"/>
    <mergeCell ref="D14:D17"/>
    <mergeCell ref="O2:P2"/>
    <mergeCell ref="L3:L5"/>
    <mergeCell ref="M3:M5"/>
    <mergeCell ref="N3:N5"/>
    <mergeCell ref="O3:O5"/>
    <mergeCell ref="P3:P5"/>
    <mergeCell ref="C37:C39"/>
    <mergeCell ref="D10:D11"/>
    <mergeCell ref="E10:E11"/>
    <mergeCell ref="F10:F11"/>
    <mergeCell ref="G10:G11"/>
    <mergeCell ref="C15:C16"/>
    <mergeCell ref="C19:C20"/>
    <mergeCell ref="D19:D21"/>
    <mergeCell ref="C21:C22"/>
    <mergeCell ref="C32:C34"/>
    <mergeCell ref="B78:B79"/>
    <mergeCell ref="C78:C80"/>
    <mergeCell ref="B82:B83"/>
    <mergeCell ref="C82:C83"/>
    <mergeCell ref="C41:C43"/>
    <mergeCell ref="C47:C48"/>
    <mergeCell ref="C53:C55"/>
    <mergeCell ref="C61:C62"/>
    <mergeCell ref="C67:C68"/>
    <mergeCell ref="C71:C73"/>
  </mergeCells>
  <pageMargins left="0.48" right="0.27" top="0.3" bottom="0.21" header="0.2" footer="0.17"/>
  <pageSetup paperSize="17" scale="72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C52"/>
  <sheetViews>
    <sheetView showGridLines="0" zoomScaleNormal="100" workbookViewId="0">
      <selection activeCell="C10" sqref="C10:E10"/>
    </sheetView>
  </sheetViews>
  <sheetFormatPr defaultRowHeight="12.75"/>
  <cols>
    <col min="1" max="1" width="3.42578125" customWidth="1"/>
    <col min="2" max="4" width="10.7109375" customWidth="1"/>
    <col min="5" max="5" width="10.5703125" customWidth="1"/>
    <col min="6" max="29" width="10.7109375" customWidth="1"/>
  </cols>
  <sheetData>
    <row r="1" spans="2:29" s="33" customFormat="1" ht="20.25">
      <c r="B1" s="166" t="s">
        <v>161</v>
      </c>
      <c r="C1" s="167"/>
      <c r="D1" s="167"/>
      <c r="E1" s="167"/>
      <c r="F1" s="174" t="s">
        <v>155</v>
      </c>
      <c r="G1" s="173" t="s">
        <v>162</v>
      </c>
      <c r="H1" s="172"/>
      <c r="I1" s="172"/>
      <c r="J1" s="172"/>
      <c r="K1" s="172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</row>
    <row r="2" spans="2:29" s="33" customFormat="1">
      <c r="F2" s="170"/>
    </row>
    <row r="3" spans="2:29" s="33" customFormat="1">
      <c r="B3" s="33" t="s">
        <v>147</v>
      </c>
      <c r="C3" s="400" t="s">
        <v>156</v>
      </c>
      <c r="D3" s="400"/>
      <c r="F3" s="175" t="s">
        <v>0</v>
      </c>
      <c r="G3" s="171" t="s">
        <v>152</v>
      </c>
      <c r="S3" s="164"/>
      <c r="T3" s="164"/>
      <c r="U3" s="164"/>
      <c r="V3" s="164"/>
      <c r="W3" s="164"/>
      <c r="X3" s="168"/>
      <c r="Y3" s="164"/>
      <c r="Z3" s="164"/>
    </row>
    <row r="4" spans="2:29" s="33" customFormat="1">
      <c r="F4" s="175" t="s">
        <v>1</v>
      </c>
      <c r="G4" s="171" t="s">
        <v>153</v>
      </c>
      <c r="S4" s="164"/>
      <c r="T4" s="164"/>
      <c r="U4" s="164"/>
      <c r="V4" s="164"/>
      <c r="W4" s="164"/>
      <c r="X4" s="168"/>
      <c r="Y4" s="164"/>
      <c r="Z4" s="164"/>
    </row>
    <row r="5" spans="2:29" s="33" customFormat="1">
      <c r="B5" s="33" t="s">
        <v>149</v>
      </c>
      <c r="C5" s="400" t="s">
        <v>159</v>
      </c>
      <c r="D5" s="400"/>
      <c r="F5" s="175" t="s">
        <v>2</v>
      </c>
      <c r="G5" s="171" t="s">
        <v>154</v>
      </c>
      <c r="S5" s="164"/>
      <c r="T5" s="164"/>
      <c r="U5" s="164"/>
      <c r="V5" s="164"/>
      <c r="W5" s="164"/>
      <c r="X5" s="168"/>
      <c r="Y5" s="164"/>
      <c r="Z5" s="164"/>
    </row>
    <row r="6" spans="2:29" s="33" customFormat="1">
      <c r="B6" s="33" t="s">
        <v>150</v>
      </c>
      <c r="C6" s="468" t="s">
        <v>158</v>
      </c>
      <c r="D6" s="400"/>
      <c r="F6" s="175" t="s">
        <v>3</v>
      </c>
      <c r="G6" s="171" t="s">
        <v>4</v>
      </c>
      <c r="S6" s="164"/>
      <c r="T6" s="164"/>
      <c r="U6" s="165"/>
      <c r="V6" s="164"/>
      <c r="W6" s="164"/>
      <c r="X6" s="168"/>
      <c r="Y6" s="164"/>
      <c r="Z6" s="169"/>
    </row>
    <row r="7" spans="2:29" s="33" customFormat="1">
      <c r="B7" s="33" t="s">
        <v>151</v>
      </c>
      <c r="C7" s="400" t="s">
        <v>157</v>
      </c>
      <c r="D7" s="400"/>
      <c r="F7" s="175" t="s">
        <v>5</v>
      </c>
      <c r="G7" s="171" t="s">
        <v>124</v>
      </c>
      <c r="R7" s="164"/>
      <c r="S7" s="164"/>
      <c r="T7" s="164"/>
      <c r="U7" s="164"/>
      <c r="V7" s="164"/>
      <c r="W7" s="164"/>
      <c r="X7" s="164"/>
      <c r="Y7" s="164"/>
      <c r="Z7" s="164"/>
    </row>
    <row r="8" spans="2:29" ht="13.5" thickBot="1">
      <c r="B8" s="33" t="s">
        <v>148</v>
      </c>
      <c r="C8" s="400">
        <v>1234556789</v>
      </c>
      <c r="D8" s="400"/>
      <c r="F8" s="33"/>
      <c r="P8" s="2"/>
      <c r="R8" s="1"/>
      <c r="S8" s="1"/>
      <c r="T8" s="1"/>
      <c r="U8" s="1"/>
      <c r="V8" s="1"/>
      <c r="W8" s="1"/>
      <c r="X8" s="1"/>
      <c r="Y8" s="1"/>
      <c r="Z8" s="1"/>
    </row>
    <row r="9" spans="2:29" ht="15.75" customHeight="1" thickBot="1">
      <c r="F9" s="452" t="s">
        <v>125</v>
      </c>
      <c r="G9" s="453"/>
      <c r="H9" s="454"/>
      <c r="I9" s="452" t="s">
        <v>126</v>
      </c>
      <c r="J9" s="453"/>
      <c r="K9" s="454"/>
      <c r="L9" s="452" t="s">
        <v>127</v>
      </c>
      <c r="M9" s="453"/>
      <c r="N9" s="454"/>
      <c r="O9" s="452" t="s">
        <v>128</v>
      </c>
      <c r="P9" s="453"/>
      <c r="Q9" s="454"/>
      <c r="R9" s="452" t="s">
        <v>129</v>
      </c>
      <c r="S9" s="453"/>
      <c r="T9" s="454"/>
      <c r="U9" s="452" t="s">
        <v>130</v>
      </c>
      <c r="V9" s="453"/>
      <c r="W9" s="454"/>
      <c r="X9" s="452" t="s">
        <v>131</v>
      </c>
      <c r="Y9" s="453"/>
      <c r="Z9" s="454"/>
      <c r="AA9" s="452" t="s">
        <v>132</v>
      </c>
      <c r="AB9" s="453"/>
      <c r="AC9" s="453"/>
    </row>
    <row r="10" spans="2:29" ht="15.75" customHeight="1">
      <c r="B10" s="312" t="s">
        <v>135</v>
      </c>
      <c r="C10" s="430" t="s">
        <v>166</v>
      </c>
      <c r="D10" s="431"/>
      <c r="E10" s="432"/>
      <c r="F10" s="437" t="s">
        <v>134</v>
      </c>
      <c r="G10" s="438"/>
      <c r="H10" s="467"/>
      <c r="I10" s="437" t="s">
        <v>53</v>
      </c>
      <c r="J10" s="438"/>
      <c r="K10" s="439"/>
      <c r="L10" s="437" t="s">
        <v>54</v>
      </c>
      <c r="M10" s="438"/>
      <c r="N10" s="439"/>
      <c r="O10" s="437" t="s">
        <v>55</v>
      </c>
      <c r="P10" s="438"/>
      <c r="Q10" s="439"/>
      <c r="R10" s="437" t="s">
        <v>56</v>
      </c>
      <c r="S10" s="438"/>
      <c r="T10" s="439"/>
      <c r="U10" s="438" t="s">
        <v>58</v>
      </c>
      <c r="V10" s="438"/>
      <c r="W10" s="439"/>
      <c r="X10" s="438" t="s">
        <v>106</v>
      </c>
      <c r="Y10" s="438"/>
      <c r="Z10" s="439"/>
      <c r="AA10" s="438"/>
      <c r="AB10" s="438"/>
      <c r="AC10" s="439"/>
    </row>
    <row r="11" spans="2:29" ht="15.75" customHeight="1">
      <c r="B11" s="313"/>
      <c r="C11" s="427" t="s">
        <v>164</v>
      </c>
      <c r="D11" s="428"/>
      <c r="E11" s="429"/>
      <c r="F11" s="443" t="s">
        <v>145</v>
      </c>
      <c r="G11" s="444" t="s">
        <v>145</v>
      </c>
      <c r="H11" s="469" t="s">
        <v>51</v>
      </c>
      <c r="I11" s="443" t="s">
        <v>59</v>
      </c>
      <c r="J11" s="444" t="s">
        <v>59</v>
      </c>
      <c r="K11" s="445" t="s">
        <v>51</v>
      </c>
      <c r="L11" s="443" t="s">
        <v>59</v>
      </c>
      <c r="M11" s="444" t="s">
        <v>59</v>
      </c>
      <c r="N11" s="445" t="s">
        <v>51</v>
      </c>
      <c r="O11" s="443" t="s">
        <v>59</v>
      </c>
      <c r="P11" s="444" t="s">
        <v>59</v>
      </c>
      <c r="Q11" s="445" t="s">
        <v>51</v>
      </c>
      <c r="R11" s="443" t="s">
        <v>59</v>
      </c>
      <c r="S11" s="444" t="s">
        <v>59</v>
      </c>
      <c r="T11" s="445" t="s">
        <v>51</v>
      </c>
      <c r="U11" s="444" t="s">
        <v>59</v>
      </c>
      <c r="V11" s="444" t="s">
        <v>59</v>
      </c>
      <c r="W11" s="445" t="s">
        <v>51</v>
      </c>
      <c r="X11" s="444" t="s">
        <v>59</v>
      </c>
      <c r="Y11" s="444" t="s">
        <v>59</v>
      </c>
      <c r="Z11" s="445" t="s">
        <v>51</v>
      </c>
      <c r="AA11" s="444"/>
      <c r="AB11" s="444"/>
      <c r="AC11" s="445" t="s">
        <v>51</v>
      </c>
    </row>
    <row r="12" spans="2:29" ht="13.5" thickBot="1">
      <c r="B12" s="313"/>
      <c r="C12" s="433" t="s">
        <v>165</v>
      </c>
      <c r="D12" s="434"/>
      <c r="E12" s="435"/>
      <c r="F12" s="440">
        <v>40584</v>
      </c>
      <c r="G12" s="441"/>
      <c r="H12" s="442"/>
      <c r="I12" s="425">
        <v>40606</v>
      </c>
      <c r="J12" s="426"/>
      <c r="K12" s="426"/>
      <c r="L12" s="425">
        <v>40610</v>
      </c>
      <c r="M12" s="426"/>
      <c r="N12" s="426"/>
      <c r="O12" s="425">
        <v>40651</v>
      </c>
      <c r="P12" s="426"/>
      <c r="Q12" s="426"/>
      <c r="R12" s="425">
        <v>40679</v>
      </c>
      <c r="S12" s="426"/>
      <c r="T12" s="426"/>
      <c r="U12" s="425">
        <v>40714</v>
      </c>
      <c r="V12" s="426"/>
      <c r="W12" s="426"/>
      <c r="X12" s="425">
        <v>40722</v>
      </c>
      <c r="Y12" s="426"/>
      <c r="Z12" s="426"/>
      <c r="AA12" s="40"/>
      <c r="AB12" s="40"/>
      <c r="AC12" s="41"/>
    </row>
    <row r="13" spans="2:29" ht="17.25" customHeight="1">
      <c r="B13" s="313"/>
      <c r="C13" s="38"/>
      <c r="D13" s="38"/>
      <c r="E13" s="39"/>
      <c r="F13" s="84" t="s">
        <v>6</v>
      </c>
      <c r="G13" s="85" t="s">
        <v>7</v>
      </c>
      <c r="H13" s="86" t="s">
        <v>8</v>
      </c>
      <c r="I13" s="84" t="s">
        <v>6</v>
      </c>
      <c r="J13" s="85" t="s">
        <v>7</v>
      </c>
      <c r="K13" s="86" t="s">
        <v>8</v>
      </c>
      <c r="L13" s="84" t="s">
        <v>6</v>
      </c>
      <c r="M13" s="85" t="s">
        <v>7</v>
      </c>
      <c r="N13" s="86" t="s">
        <v>8</v>
      </c>
      <c r="O13" s="84" t="s">
        <v>6</v>
      </c>
      <c r="P13" s="85" t="s">
        <v>7</v>
      </c>
      <c r="Q13" s="86" t="s">
        <v>8</v>
      </c>
      <c r="R13" s="84" t="s">
        <v>6</v>
      </c>
      <c r="S13" s="85" t="s">
        <v>7</v>
      </c>
      <c r="T13" s="86" t="s">
        <v>8</v>
      </c>
      <c r="U13" s="84" t="s">
        <v>6</v>
      </c>
      <c r="V13" s="85" t="s">
        <v>7</v>
      </c>
      <c r="W13" s="86" t="s">
        <v>8</v>
      </c>
      <c r="X13" s="84" t="s">
        <v>6</v>
      </c>
      <c r="Y13" s="85" t="s">
        <v>7</v>
      </c>
      <c r="Z13" s="86" t="s">
        <v>8</v>
      </c>
      <c r="AA13" s="84" t="s">
        <v>6</v>
      </c>
      <c r="AB13" s="85" t="s">
        <v>7</v>
      </c>
      <c r="AC13" s="86" t="s">
        <v>8</v>
      </c>
    </row>
    <row r="14" spans="2:29" ht="17.25" customHeight="1">
      <c r="B14" s="313"/>
      <c r="C14" s="333" t="s">
        <v>163</v>
      </c>
      <c r="D14" s="334"/>
      <c r="E14" s="335"/>
      <c r="F14" s="53">
        <v>10</v>
      </c>
      <c r="G14" s="71">
        <v>10</v>
      </c>
      <c r="H14" s="87" t="s">
        <v>51</v>
      </c>
      <c r="I14" s="53">
        <v>20</v>
      </c>
      <c r="J14" s="71">
        <v>14</v>
      </c>
      <c r="K14" s="87" t="s">
        <v>51</v>
      </c>
      <c r="L14" s="53">
        <v>110</v>
      </c>
      <c r="M14" s="42">
        <v>85</v>
      </c>
      <c r="N14" s="87" t="s">
        <v>51</v>
      </c>
      <c r="O14" s="53">
        <v>20</v>
      </c>
      <c r="P14" s="71">
        <v>12</v>
      </c>
      <c r="Q14" s="87" t="s">
        <v>51</v>
      </c>
      <c r="R14" s="53">
        <v>69</v>
      </c>
      <c r="S14" s="71">
        <v>65</v>
      </c>
      <c r="T14" s="87" t="s">
        <v>51</v>
      </c>
      <c r="U14" s="53">
        <v>15</v>
      </c>
      <c r="V14" s="71">
        <v>15</v>
      </c>
      <c r="W14" s="87" t="s">
        <v>51</v>
      </c>
      <c r="X14" s="53">
        <v>39</v>
      </c>
      <c r="Y14" s="71">
        <v>37</v>
      </c>
      <c r="Z14" s="87" t="s">
        <v>51</v>
      </c>
      <c r="AA14" s="53"/>
      <c r="AB14" s="71"/>
      <c r="AC14" s="87" t="s">
        <v>51</v>
      </c>
    </row>
    <row r="15" spans="2:29" ht="17.25" customHeight="1">
      <c r="B15" s="313"/>
      <c r="C15" s="333" t="s">
        <v>9</v>
      </c>
      <c r="D15" s="334"/>
      <c r="E15" s="335"/>
      <c r="F15" s="54">
        <v>60</v>
      </c>
      <c r="G15" s="72">
        <v>60</v>
      </c>
      <c r="H15" s="68" t="s">
        <v>51</v>
      </c>
      <c r="I15" s="54">
        <v>60</v>
      </c>
      <c r="J15" s="72">
        <v>35</v>
      </c>
      <c r="K15" s="68" t="s">
        <v>51</v>
      </c>
      <c r="L15" s="62">
        <v>180</v>
      </c>
      <c r="M15" s="43">
        <v>160</v>
      </c>
      <c r="N15" s="68" t="s">
        <v>50</v>
      </c>
      <c r="O15" s="54">
        <v>120</v>
      </c>
      <c r="P15" s="72">
        <v>100</v>
      </c>
      <c r="Q15" s="68" t="s">
        <v>50</v>
      </c>
      <c r="R15" s="54">
        <v>120</v>
      </c>
      <c r="S15" s="72">
        <v>90</v>
      </c>
      <c r="T15" s="68" t="s">
        <v>50</v>
      </c>
      <c r="U15" s="54">
        <v>30</v>
      </c>
      <c r="V15" s="72">
        <v>20</v>
      </c>
      <c r="W15" s="68" t="s">
        <v>50</v>
      </c>
      <c r="X15" s="54">
        <v>60</v>
      </c>
      <c r="Y15" s="72">
        <v>95</v>
      </c>
      <c r="Z15" s="68" t="s">
        <v>50</v>
      </c>
      <c r="AA15" s="54"/>
      <c r="AB15" s="72"/>
      <c r="AC15" s="68" t="s">
        <v>50</v>
      </c>
    </row>
    <row r="16" spans="2:29" ht="17.25" customHeight="1" thickBot="1">
      <c r="B16" s="314"/>
      <c r="C16" s="348" t="s">
        <v>10</v>
      </c>
      <c r="D16" s="349"/>
      <c r="E16" s="350"/>
      <c r="F16" s="55" t="s">
        <v>57</v>
      </c>
      <c r="G16" s="73" t="s">
        <v>57</v>
      </c>
      <c r="H16" s="69" t="s">
        <v>51</v>
      </c>
      <c r="I16" s="55" t="s">
        <v>60</v>
      </c>
      <c r="J16" s="73" t="s">
        <v>60</v>
      </c>
      <c r="K16" s="69" t="s">
        <v>51</v>
      </c>
      <c r="L16" s="55" t="s">
        <v>60</v>
      </c>
      <c r="M16" s="23" t="s">
        <v>60</v>
      </c>
      <c r="N16" s="69" t="s">
        <v>51</v>
      </c>
      <c r="O16" s="55" t="s">
        <v>60</v>
      </c>
      <c r="P16" s="73" t="s">
        <v>60</v>
      </c>
      <c r="Q16" s="69" t="s">
        <v>51</v>
      </c>
      <c r="R16" s="55" t="s">
        <v>61</v>
      </c>
      <c r="S16" s="73" t="s">
        <v>61</v>
      </c>
      <c r="T16" s="69" t="s">
        <v>51</v>
      </c>
      <c r="U16" s="55" t="s">
        <v>61</v>
      </c>
      <c r="V16" s="73" t="s">
        <v>61</v>
      </c>
      <c r="W16" s="69" t="s">
        <v>51</v>
      </c>
      <c r="X16" s="55" t="s">
        <v>61</v>
      </c>
      <c r="Y16" s="73" t="s">
        <v>61</v>
      </c>
      <c r="Z16" s="69" t="s">
        <v>51</v>
      </c>
      <c r="AA16" s="55"/>
      <c r="AB16" s="73"/>
      <c r="AC16" s="69" t="s">
        <v>51</v>
      </c>
    </row>
    <row r="17" spans="2:29" ht="19.5" customHeight="1">
      <c r="B17" s="105" t="s">
        <v>11</v>
      </c>
      <c r="C17" s="351" t="s">
        <v>12</v>
      </c>
      <c r="D17" s="352"/>
      <c r="E17" s="3"/>
      <c r="F17" s="56">
        <v>60</v>
      </c>
      <c r="G17" s="74">
        <v>60</v>
      </c>
      <c r="H17" s="70" t="s">
        <v>51</v>
      </c>
      <c r="I17" s="61">
        <f>(28.7*I14)*2.5/60</f>
        <v>23.916666666666668</v>
      </c>
      <c r="J17" s="80">
        <v>30</v>
      </c>
      <c r="K17" s="70" t="s">
        <v>50</v>
      </c>
      <c r="L17" s="61">
        <f>(28.7*L14)*2.25/60</f>
        <v>118.3875</v>
      </c>
      <c r="M17" s="44">
        <v>160</v>
      </c>
      <c r="N17" s="70" t="s">
        <v>50</v>
      </c>
      <c r="O17" s="61">
        <f>(28.7*O14)*2/60</f>
        <v>19.133333333333333</v>
      </c>
      <c r="P17" s="80">
        <v>60</v>
      </c>
      <c r="Q17" s="70" t="s">
        <v>50</v>
      </c>
      <c r="R17" s="61">
        <f>(28.7*R14)*1.75/60</f>
        <v>57.758749999999999</v>
      </c>
      <c r="S17" s="80">
        <v>75</v>
      </c>
      <c r="T17" s="70" t="s">
        <v>50</v>
      </c>
      <c r="U17" s="61">
        <f>(28.7*U14)*1.5/60</f>
        <v>10.762499999999999</v>
      </c>
      <c r="V17" s="80">
        <v>20</v>
      </c>
      <c r="W17" s="70" t="s">
        <v>50</v>
      </c>
      <c r="X17" s="61">
        <f>(28.7*X14)*1.25/60</f>
        <v>23.318750000000001</v>
      </c>
      <c r="Y17" s="80">
        <v>80</v>
      </c>
      <c r="Z17" s="70" t="s">
        <v>50</v>
      </c>
      <c r="AA17" s="61"/>
      <c r="AB17" s="80"/>
      <c r="AC17" s="70" t="s">
        <v>50</v>
      </c>
    </row>
    <row r="18" spans="2:29" ht="19.5" customHeight="1">
      <c r="B18" s="106" t="s">
        <v>13</v>
      </c>
      <c r="C18" s="328" t="s">
        <v>14</v>
      </c>
      <c r="D18" s="329"/>
      <c r="E18" s="4"/>
      <c r="F18" s="54">
        <v>10</v>
      </c>
      <c r="G18" s="72">
        <v>10</v>
      </c>
      <c r="H18" s="88" t="s">
        <v>51</v>
      </c>
      <c r="I18" s="62">
        <v>0</v>
      </c>
      <c r="J18" s="81">
        <v>0</v>
      </c>
      <c r="K18" s="88" t="s">
        <v>51</v>
      </c>
      <c r="L18" s="62"/>
      <c r="M18" s="45">
        <v>10</v>
      </c>
      <c r="N18" s="88" t="s">
        <v>51</v>
      </c>
      <c r="O18" s="62"/>
      <c r="P18" s="81">
        <v>10</v>
      </c>
      <c r="Q18" s="88" t="s">
        <v>51</v>
      </c>
      <c r="R18" s="62"/>
      <c r="S18" s="81">
        <v>10</v>
      </c>
      <c r="T18" s="88" t="s">
        <v>51</v>
      </c>
      <c r="U18" s="62">
        <v>0</v>
      </c>
      <c r="V18" s="81">
        <v>0</v>
      </c>
      <c r="W18" s="88" t="s">
        <v>51</v>
      </c>
      <c r="X18" s="62">
        <v>0</v>
      </c>
      <c r="Y18" s="81">
        <v>15</v>
      </c>
      <c r="Z18" s="88" t="s">
        <v>51</v>
      </c>
      <c r="AA18" s="62"/>
      <c r="AB18" s="81"/>
      <c r="AC18" s="88" t="s">
        <v>51</v>
      </c>
    </row>
    <row r="19" spans="2:29" ht="19.5" customHeight="1">
      <c r="B19" s="107" t="s">
        <v>15</v>
      </c>
      <c r="C19" s="324" t="s">
        <v>16</v>
      </c>
      <c r="D19" s="325"/>
      <c r="E19" s="64" t="s">
        <v>17</v>
      </c>
      <c r="F19" s="65">
        <f>IF(F17=0,"",F17-F18)</f>
        <v>50</v>
      </c>
      <c r="G19" s="75">
        <f>IF(G17=0,"",G17-G18)</f>
        <v>50</v>
      </c>
      <c r="H19" s="68" t="s">
        <v>51</v>
      </c>
      <c r="I19" s="66">
        <f>IF(I17=0,"",I17-I18)</f>
        <v>23.916666666666668</v>
      </c>
      <c r="J19" s="82">
        <f>IF(J17=0,"",J17-J18)</f>
        <v>30</v>
      </c>
      <c r="K19" s="68" t="s">
        <v>50</v>
      </c>
      <c r="L19" s="66">
        <f>IF(L17=0,"",L17-L18)</f>
        <v>118.3875</v>
      </c>
      <c r="M19" s="67">
        <f>IF(M17=0,"",M17-M18)</f>
        <v>150</v>
      </c>
      <c r="N19" s="68" t="s">
        <v>50</v>
      </c>
      <c r="O19" s="66">
        <f>IF(O17=0,"",O17-O18)</f>
        <v>19.133333333333333</v>
      </c>
      <c r="P19" s="82">
        <f>IF(P17=0,"",P17-P18)</f>
        <v>50</v>
      </c>
      <c r="Q19" s="68" t="s">
        <v>50</v>
      </c>
      <c r="R19" s="66">
        <f>IF(R17=0,"",R17-R18)</f>
        <v>57.758749999999999</v>
      </c>
      <c r="S19" s="82">
        <f>IF(S17=0,"",S17-S18)</f>
        <v>65</v>
      </c>
      <c r="T19" s="68" t="s">
        <v>50</v>
      </c>
      <c r="U19" s="66">
        <f>IF(U17=0,"",U17-U18)</f>
        <v>10.762499999999999</v>
      </c>
      <c r="V19" s="82">
        <f>IF(V17=0,"",V17-V18)</f>
        <v>20</v>
      </c>
      <c r="W19" s="68" t="s">
        <v>50</v>
      </c>
      <c r="X19" s="66">
        <f>IF(X17=0,"",X17-X18)</f>
        <v>23.318750000000001</v>
      </c>
      <c r="Y19" s="82">
        <f>IF(Y17=0,"",Y17-Y18)</f>
        <v>65</v>
      </c>
      <c r="Z19" s="68" t="s">
        <v>50</v>
      </c>
      <c r="AA19" s="66"/>
      <c r="AB19" s="82" t="str">
        <f>IF(AB17=0,"",AB17-AB18)</f>
        <v/>
      </c>
      <c r="AC19" s="68" t="s">
        <v>50</v>
      </c>
    </row>
    <row r="20" spans="2:29" ht="19.5" customHeight="1">
      <c r="B20" s="106" t="s">
        <v>18</v>
      </c>
      <c r="C20" s="326" t="s">
        <v>19</v>
      </c>
      <c r="D20" s="327"/>
      <c r="E20" s="5"/>
      <c r="F20" s="54">
        <v>2</v>
      </c>
      <c r="G20" s="72">
        <v>5</v>
      </c>
      <c r="H20" s="68" t="s">
        <v>50</v>
      </c>
      <c r="I20" s="62">
        <f>(I14*I27*1.5/60)+(I26*I27/60)</f>
        <v>14.828333333333333</v>
      </c>
      <c r="J20" s="81">
        <v>15</v>
      </c>
      <c r="K20" s="68" t="s">
        <v>50</v>
      </c>
      <c r="L20" s="62">
        <f>(L14*L27*1.25/60)+(L26*L27/60)</f>
        <v>68.401666666666657</v>
      </c>
      <c r="M20" s="45">
        <v>30</v>
      </c>
      <c r="N20" s="68" t="s">
        <v>50</v>
      </c>
      <c r="O20" s="62">
        <f>(O14*O27*1/60)+(O26*O27/60)</f>
        <v>9.8536666666666672</v>
      </c>
      <c r="P20" s="81">
        <v>20</v>
      </c>
      <c r="Q20" s="68" t="s">
        <v>50</v>
      </c>
      <c r="R20" s="62">
        <f>(R14*R27*0.75/60)+(R26*R27/60)</f>
        <v>25.7439</v>
      </c>
      <c r="S20" s="81">
        <v>30</v>
      </c>
      <c r="T20" s="68" t="s">
        <v>50</v>
      </c>
      <c r="U20" s="62">
        <f>(U14*U27*0.5/60)+(U26*U27/60)</f>
        <v>3.7668749999999998</v>
      </c>
      <c r="V20" s="81">
        <v>5</v>
      </c>
      <c r="W20" s="68" t="s">
        <v>50</v>
      </c>
      <c r="X20" s="62">
        <f>(X14*X27*0.25/60)+(X26*X27/60)</f>
        <v>5.1301249999999996</v>
      </c>
      <c r="Y20" s="81">
        <v>10</v>
      </c>
      <c r="Z20" s="68" t="s">
        <v>50</v>
      </c>
      <c r="AA20" s="62"/>
      <c r="AB20" s="81"/>
      <c r="AC20" s="68" t="s">
        <v>50</v>
      </c>
    </row>
    <row r="21" spans="2:29" ht="19.5" customHeight="1">
      <c r="B21" s="106" t="s">
        <v>20</v>
      </c>
      <c r="C21" s="328" t="s">
        <v>21</v>
      </c>
      <c r="D21" s="329"/>
      <c r="E21" s="4"/>
      <c r="F21" s="54">
        <v>0</v>
      </c>
      <c r="G21" s="72">
        <v>0</v>
      </c>
      <c r="H21" s="68" t="s">
        <v>51</v>
      </c>
      <c r="I21" s="62">
        <v>0</v>
      </c>
      <c r="J21" s="81">
        <v>0</v>
      </c>
      <c r="K21" s="68" t="s">
        <v>51</v>
      </c>
      <c r="L21" s="62">
        <v>0</v>
      </c>
      <c r="M21" s="45">
        <v>0</v>
      </c>
      <c r="N21" s="68" t="s">
        <v>51</v>
      </c>
      <c r="O21" s="62">
        <v>0</v>
      </c>
      <c r="P21" s="81">
        <v>0</v>
      </c>
      <c r="Q21" s="68" t="s">
        <v>51</v>
      </c>
      <c r="R21" s="62">
        <v>0</v>
      </c>
      <c r="S21" s="81">
        <v>0</v>
      </c>
      <c r="T21" s="68" t="s">
        <v>51</v>
      </c>
      <c r="U21" s="62">
        <v>0</v>
      </c>
      <c r="V21" s="81">
        <v>0</v>
      </c>
      <c r="W21" s="68" t="s">
        <v>51</v>
      </c>
      <c r="X21" s="62">
        <v>0</v>
      </c>
      <c r="Y21" s="81">
        <v>0</v>
      </c>
      <c r="Z21" s="68" t="s">
        <v>51</v>
      </c>
      <c r="AA21" s="62"/>
      <c r="AB21" s="81"/>
      <c r="AC21" s="68" t="s">
        <v>51</v>
      </c>
    </row>
    <row r="22" spans="2:29" ht="19.5" customHeight="1">
      <c r="B22" s="107" t="s">
        <v>22</v>
      </c>
      <c r="C22" s="324" t="s">
        <v>23</v>
      </c>
      <c r="D22" s="325"/>
      <c r="E22" s="64" t="s">
        <v>24</v>
      </c>
      <c r="F22" s="65">
        <f>IF(F17=0,"",F19-(F20+F21))</f>
        <v>48</v>
      </c>
      <c r="G22" s="75">
        <f>IF(G17=0,"",G19-(G20+G21))</f>
        <v>45</v>
      </c>
      <c r="H22" s="68" t="s">
        <v>51</v>
      </c>
      <c r="I22" s="66">
        <f>IF(I17=0,"",I19-(I20+I21))</f>
        <v>9.0883333333333347</v>
      </c>
      <c r="J22" s="82">
        <f>IF(J17=0,"",J19-(J20+J21))</f>
        <v>15</v>
      </c>
      <c r="K22" s="68" t="s">
        <v>50</v>
      </c>
      <c r="L22" s="66">
        <f>IF(L17=0,"",L19-(L20+L21))</f>
        <v>49.985833333333346</v>
      </c>
      <c r="M22" s="67">
        <f>IF(M17=0,"",M19-(M20+M21))</f>
        <v>120</v>
      </c>
      <c r="N22" s="68" t="s">
        <v>50</v>
      </c>
      <c r="O22" s="66">
        <f>IF(O17=0,"",O19-(O20+O21))</f>
        <v>9.2796666666666656</v>
      </c>
      <c r="P22" s="82">
        <f>IF(P17=0,"",P19-(P20+P21))</f>
        <v>30</v>
      </c>
      <c r="Q22" s="68" t="s">
        <v>50</v>
      </c>
      <c r="R22" s="66">
        <f>IF(R17=0,"",R19-(R20+R21))</f>
        <v>32.014849999999996</v>
      </c>
      <c r="S22" s="82">
        <f>IF(S17=0,"",S19-(S20+S21))</f>
        <v>35</v>
      </c>
      <c r="T22" s="68" t="s">
        <v>51</v>
      </c>
      <c r="U22" s="66">
        <f>IF(U17=0,"",U19-(U20+U21))</f>
        <v>6.9956249999999995</v>
      </c>
      <c r="V22" s="82">
        <f>IF(V17=0,"",V19-(V20+V21))</f>
        <v>15</v>
      </c>
      <c r="W22" s="68" t="s">
        <v>51</v>
      </c>
      <c r="X22" s="66">
        <f>IF(X17=0,"",X19-(X20+X21))</f>
        <v>18.188625000000002</v>
      </c>
      <c r="Y22" s="82">
        <f>IF(Y17=0,"",Y19-(Y20+Y21))</f>
        <v>55</v>
      </c>
      <c r="Z22" s="68" t="s">
        <v>51</v>
      </c>
      <c r="AA22" s="66"/>
      <c r="AB22" s="82" t="str">
        <f>IF(AB17=0,"",AB19-(AB20+AB21))</f>
        <v/>
      </c>
      <c r="AC22" s="68" t="s">
        <v>51</v>
      </c>
    </row>
    <row r="23" spans="2:29" ht="19.5" customHeight="1">
      <c r="B23" s="106" t="s">
        <v>25</v>
      </c>
      <c r="C23" s="328" t="s">
        <v>26</v>
      </c>
      <c r="D23" s="329"/>
      <c r="E23" s="4"/>
      <c r="F23" s="54">
        <v>5</v>
      </c>
      <c r="G23" s="72">
        <v>5</v>
      </c>
      <c r="H23" s="68" t="s">
        <v>51</v>
      </c>
      <c r="I23" s="62">
        <v>30</v>
      </c>
      <c r="J23" s="81">
        <v>30</v>
      </c>
      <c r="K23" s="68" t="s">
        <v>51</v>
      </c>
      <c r="L23" s="62">
        <v>30</v>
      </c>
      <c r="M23" s="45">
        <v>30</v>
      </c>
      <c r="N23" s="68" t="s">
        <v>51</v>
      </c>
      <c r="O23" s="62">
        <v>30</v>
      </c>
      <c r="P23" s="81">
        <v>30</v>
      </c>
      <c r="Q23" s="68" t="s">
        <v>51</v>
      </c>
      <c r="R23" s="62">
        <v>32</v>
      </c>
      <c r="S23" s="81">
        <v>32</v>
      </c>
      <c r="T23" s="68" t="s">
        <v>51</v>
      </c>
      <c r="U23" s="62">
        <v>32</v>
      </c>
      <c r="V23" s="81">
        <v>32</v>
      </c>
      <c r="W23" s="68" t="s">
        <v>51</v>
      </c>
      <c r="X23" s="62">
        <v>32</v>
      </c>
      <c r="Y23" s="81">
        <v>32</v>
      </c>
      <c r="Z23" s="68" t="s">
        <v>51</v>
      </c>
      <c r="AA23" s="62"/>
      <c r="AB23" s="81"/>
      <c r="AC23" s="68" t="s">
        <v>51</v>
      </c>
    </row>
    <row r="24" spans="2:29" ht="19.5" customHeight="1">
      <c r="B24" s="107" t="s">
        <v>27</v>
      </c>
      <c r="C24" s="331" t="s">
        <v>141</v>
      </c>
      <c r="D24" s="332"/>
      <c r="E24" s="64"/>
      <c r="F24" s="65">
        <f>IF(F17=0,"",(F25-F26)/((F17/60)*F23))</f>
        <v>19.8</v>
      </c>
      <c r="G24" s="75">
        <f>IF(G17=0,"",(G25-G26)/((G17/60)*G23))</f>
        <v>19.600000000000001</v>
      </c>
      <c r="H24" s="68" t="s">
        <v>51</v>
      </c>
      <c r="I24" s="66">
        <f>IF(I17=0,"",(I25-I26)/((I17/60)*I23))</f>
        <v>1.5052264808362368</v>
      </c>
      <c r="J24" s="82">
        <f>IF(J17=0,"",(J25-J26)/((J17/60)*J23))</f>
        <v>0.8</v>
      </c>
      <c r="K24" s="68" t="s">
        <v>50</v>
      </c>
      <c r="L24" s="66">
        <f>IF(L17=0,"",(L25-L26)/((L17/60)*L23))</f>
        <v>1.6724738675958188</v>
      </c>
      <c r="M24" s="67">
        <f>IF(M17=0,"",(M25-M26)/((M17/60)*M23))</f>
        <v>0.96250000000000002</v>
      </c>
      <c r="N24" s="68" t="s">
        <v>50</v>
      </c>
      <c r="O24" s="66">
        <f>IF(O17=0,"",(O25-O26)/((O17/60)*O23))</f>
        <v>1.965156794425087</v>
      </c>
      <c r="P24" s="82">
        <f>IF(P17=0,"",(P25-P26)/((P17/60)*P23))</f>
        <v>0.33333333333333331</v>
      </c>
      <c r="Q24" s="68" t="s">
        <v>50</v>
      </c>
      <c r="R24" s="66">
        <f>IF(R17=0,"",(R25-R26)/((R17/60)*R23))</f>
        <v>2.1055251368840224</v>
      </c>
      <c r="S24" s="82">
        <f>IF(S17=0,"",(S25-S26)/((S17/60)*S23))</f>
        <v>1.55</v>
      </c>
      <c r="T24" s="68" t="s">
        <v>50</v>
      </c>
      <c r="U24" s="66">
        <f>IF(U17=0,"",(U25-U26)/((U17/60)*U23))</f>
        <v>2.4825783972125439</v>
      </c>
      <c r="V24" s="82">
        <f>IF(V17=0,"",(V25-V26)/((V17/60)*V23))</f>
        <v>1.3125</v>
      </c>
      <c r="W24" s="68" t="s">
        <v>50</v>
      </c>
      <c r="X24" s="66">
        <f>IF(X17=0,"",(X25-X26)/((X17/60)*X23))</f>
        <v>2.979094076655052</v>
      </c>
      <c r="Y24" s="82">
        <f>IF(Y17=0,"",(Y25-Y26)/((Y17/60)*Y23))</f>
        <v>0.7734375</v>
      </c>
      <c r="Z24" s="68" t="s">
        <v>50</v>
      </c>
      <c r="AA24" s="66" t="str">
        <f>IF(AA17=0,"",(AA25-AA26)/((AA17/60)*AA23))</f>
        <v/>
      </c>
      <c r="AB24" s="82" t="str">
        <f>IF(AB17=0,"",(AB25-AB26)/((AB17/60)*AB23))</f>
        <v/>
      </c>
      <c r="AC24" s="68" t="s">
        <v>50</v>
      </c>
    </row>
    <row r="25" spans="2:29" ht="19.5" customHeight="1">
      <c r="B25" s="106" t="s">
        <v>29</v>
      </c>
      <c r="C25" s="328" t="s">
        <v>28</v>
      </c>
      <c r="D25" s="329"/>
      <c r="E25" s="4"/>
      <c r="F25" s="54">
        <v>100</v>
      </c>
      <c r="G25" s="72">
        <v>100</v>
      </c>
      <c r="H25" s="68" t="s">
        <v>51</v>
      </c>
      <c r="I25" s="62">
        <f>I14-I26</f>
        <v>19</v>
      </c>
      <c r="J25" s="81">
        <v>14</v>
      </c>
      <c r="K25" s="68" t="s">
        <v>50</v>
      </c>
      <c r="L25" s="62">
        <f>L14-L26</f>
        <v>104.5</v>
      </c>
      <c r="M25" s="45">
        <v>85</v>
      </c>
      <c r="N25" s="68" t="s">
        <v>50</v>
      </c>
      <c r="O25" s="62">
        <f>O14-O26</f>
        <v>19.399999999999999</v>
      </c>
      <c r="P25" s="81">
        <v>12</v>
      </c>
      <c r="Q25" s="68" t="s">
        <v>51</v>
      </c>
      <c r="R25" s="62">
        <f>R14-R26</f>
        <v>66.930000000000007</v>
      </c>
      <c r="S25" s="81">
        <v>65</v>
      </c>
      <c r="T25" s="68" t="s">
        <v>51</v>
      </c>
      <c r="U25" s="62">
        <f>U14-U26</f>
        <v>14.625</v>
      </c>
      <c r="V25" s="81">
        <v>15</v>
      </c>
      <c r="W25" s="68" t="s">
        <v>51</v>
      </c>
      <c r="X25" s="62">
        <f>X14-X26</f>
        <v>38.024999999999999</v>
      </c>
      <c r="Y25" s="81">
        <f>Y14-Y26</f>
        <v>35</v>
      </c>
      <c r="Z25" s="68" t="s">
        <v>51</v>
      </c>
      <c r="AA25" s="62"/>
      <c r="AB25" s="81"/>
      <c r="AC25" s="68" t="s">
        <v>51</v>
      </c>
    </row>
    <row r="26" spans="2:29" ht="19.5" customHeight="1">
      <c r="B26" s="106" t="s">
        <v>31</v>
      </c>
      <c r="C26" s="326" t="s">
        <v>30</v>
      </c>
      <c r="D26" s="327"/>
      <c r="E26" s="5"/>
      <c r="F26" s="54">
        <v>1</v>
      </c>
      <c r="G26" s="72">
        <v>2</v>
      </c>
      <c r="H26" s="68" t="s">
        <v>51</v>
      </c>
      <c r="I26" s="62">
        <f>I14*0.05</f>
        <v>1</v>
      </c>
      <c r="J26" s="81">
        <v>2</v>
      </c>
      <c r="K26" s="68" t="s">
        <v>50</v>
      </c>
      <c r="L26" s="62">
        <f>L14*0.05</f>
        <v>5.5</v>
      </c>
      <c r="M26" s="45">
        <v>8</v>
      </c>
      <c r="N26" s="68" t="s">
        <v>50</v>
      </c>
      <c r="O26" s="62">
        <f>O14*0.03</f>
        <v>0.6</v>
      </c>
      <c r="P26" s="81">
        <v>2</v>
      </c>
      <c r="Q26" s="68" t="s">
        <v>51</v>
      </c>
      <c r="R26" s="62">
        <f>R14*0.03</f>
        <v>2.0699999999999998</v>
      </c>
      <c r="S26" s="81">
        <v>3</v>
      </c>
      <c r="T26" s="68" t="s">
        <v>51</v>
      </c>
      <c r="U26" s="62">
        <f>U14*0.025</f>
        <v>0.375</v>
      </c>
      <c r="V26" s="81">
        <v>1</v>
      </c>
      <c r="W26" s="68" t="s">
        <v>51</v>
      </c>
      <c r="X26" s="62">
        <f>X14*0.025</f>
        <v>0.97500000000000009</v>
      </c>
      <c r="Y26" s="81">
        <v>2</v>
      </c>
      <c r="Z26" s="68" t="s">
        <v>51</v>
      </c>
      <c r="AA26" s="62"/>
      <c r="AB26" s="81"/>
      <c r="AC26" s="68" t="s">
        <v>51</v>
      </c>
    </row>
    <row r="27" spans="2:29" ht="19.5" customHeight="1" thickBot="1">
      <c r="B27" s="108" t="s">
        <v>33</v>
      </c>
      <c r="C27" s="336" t="s">
        <v>32</v>
      </c>
      <c r="D27" s="337"/>
      <c r="E27" s="6"/>
      <c r="F27" s="55">
        <v>12</v>
      </c>
      <c r="G27" s="73">
        <v>15</v>
      </c>
      <c r="H27" s="69" t="s">
        <v>50</v>
      </c>
      <c r="I27" s="63">
        <v>28.7</v>
      </c>
      <c r="J27" s="83">
        <v>29</v>
      </c>
      <c r="K27" s="69" t="s">
        <v>50</v>
      </c>
      <c r="L27" s="63">
        <v>28.7</v>
      </c>
      <c r="M27" s="46">
        <v>29</v>
      </c>
      <c r="N27" s="69" t="s">
        <v>51</v>
      </c>
      <c r="O27" s="63">
        <v>28.7</v>
      </c>
      <c r="P27" s="83">
        <v>29</v>
      </c>
      <c r="Q27" s="69" t="s">
        <v>51</v>
      </c>
      <c r="R27" s="63">
        <v>28.7</v>
      </c>
      <c r="S27" s="83">
        <v>29</v>
      </c>
      <c r="T27" s="69" t="s">
        <v>51</v>
      </c>
      <c r="U27" s="63">
        <v>28.7</v>
      </c>
      <c r="V27" s="83">
        <v>29</v>
      </c>
      <c r="W27" s="69" t="s">
        <v>51</v>
      </c>
      <c r="X27" s="63">
        <v>28.7</v>
      </c>
      <c r="Y27" s="83">
        <v>29</v>
      </c>
      <c r="Z27" s="69" t="s">
        <v>51</v>
      </c>
      <c r="AA27" s="63"/>
      <c r="AB27" s="83"/>
      <c r="AC27" s="69" t="s">
        <v>51</v>
      </c>
    </row>
    <row r="28" spans="2:29" ht="19.5" customHeight="1">
      <c r="B28" s="109" t="s">
        <v>35</v>
      </c>
      <c r="C28" s="338" t="s">
        <v>34</v>
      </c>
      <c r="D28" s="339"/>
      <c r="E28" s="47"/>
      <c r="F28" s="57">
        <f>IF(F17=0,"",F22/F19)</f>
        <v>0.96</v>
      </c>
      <c r="G28" s="76">
        <f>IF(G17=0,"",G22/G19)</f>
        <v>0.9</v>
      </c>
      <c r="H28" s="70" t="s">
        <v>50</v>
      </c>
      <c r="I28" s="57">
        <f>IF(I17=0,"",I22/I19)</f>
        <v>0.38000000000000006</v>
      </c>
      <c r="J28" s="76">
        <f>IF(J17=0,"",J22/J19)</f>
        <v>0.5</v>
      </c>
      <c r="K28" s="70" t="s">
        <v>51</v>
      </c>
      <c r="L28" s="57">
        <f>IF(L17=0,"",L22/L19)</f>
        <v>0.42222222222222233</v>
      </c>
      <c r="M28" s="48">
        <f>IF(M17=0,"",M22/M19)</f>
        <v>0.8</v>
      </c>
      <c r="N28" s="70" t="s">
        <v>51</v>
      </c>
      <c r="O28" s="57">
        <f>IF(O17=0,"",O22/O19)</f>
        <v>0.48499999999999993</v>
      </c>
      <c r="P28" s="76">
        <f>IF(P17=0,"",P22/P19)</f>
        <v>0.6</v>
      </c>
      <c r="Q28" s="70" t="s">
        <v>50</v>
      </c>
      <c r="R28" s="57">
        <f>IF(R17=0,"",R22/R19)</f>
        <v>0.55428571428571427</v>
      </c>
      <c r="S28" s="76">
        <f>IF(S17=0,"",S22/S19)</f>
        <v>0.53846153846153844</v>
      </c>
      <c r="T28" s="70" t="s">
        <v>50</v>
      </c>
      <c r="U28" s="57">
        <f>IF(U17=0,"",U22/U19)</f>
        <v>0.65</v>
      </c>
      <c r="V28" s="76">
        <f>IF(V17=0,"",V22/V19)</f>
        <v>0.75</v>
      </c>
      <c r="W28" s="70" t="s">
        <v>50</v>
      </c>
      <c r="X28" s="57">
        <f>IF(X17=0,"",X22/X19)</f>
        <v>0.78</v>
      </c>
      <c r="Y28" s="76">
        <f>IF(Y17=0,"",Y22/Y19)</f>
        <v>0.84615384615384615</v>
      </c>
      <c r="Z28" s="70" t="s">
        <v>50</v>
      </c>
      <c r="AA28" s="57" t="str">
        <f>IF(AA17=0,"",AA22/AA19)</f>
        <v/>
      </c>
      <c r="AB28" s="76" t="str">
        <f>IF(AB17=0,"",AB22/AB19)</f>
        <v/>
      </c>
      <c r="AC28" s="70" t="s">
        <v>50</v>
      </c>
    </row>
    <row r="29" spans="2:29" ht="19.5" customHeight="1">
      <c r="B29" s="110" t="s">
        <v>37</v>
      </c>
      <c r="C29" s="340" t="s">
        <v>36</v>
      </c>
      <c r="D29" s="341"/>
      <c r="E29" s="49"/>
      <c r="F29" s="58">
        <f>IF(F17=0,"",(F25*F27)/(F22*60))</f>
        <v>0.41666666666666669</v>
      </c>
      <c r="G29" s="77">
        <f>IF(G17=0,"",(G25*G27)/(G22*60))</f>
        <v>0.55555555555555558</v>
      </c>
      <c r="H29" s="68" t="s">
        <v>51</v>
      </c>
      <c r="I29" s="58">
        <f>IF(I17=0,"",(I25*I27)/(I22*60))</f>
        <v>0.99999999999999978</v>
      </c>
      <c r="J29" s="77">
        <f>IF(J17=0,"",(J25*J27)/(J22*60))</f>
        <v>0.45111111111111113</v>
      </c>
      <c r="K29" s="68" t="s">
        <v>140</v>
      </c>
      <c r="L29" s="58">
        <f>IF(L17=0,"",(L25*L27)/(L22*60))</f>
        <v>0.99999999999999989</v>
      </c>
      <c r="M29" s="50">
        <f>IF(M17=0,"",(M25*M27)/(M22*60))</f>
        <v>0.34236111111111112</v>
      </c>
      <c r="N29" s="68" t="s">
        <v>140</v>
      </c>
      <c r="O29" s="58">
        <f>IF(O17=0,"",(O25*O27)/(O22*60))</f>
        <v>1</v>
      </c>
      <c r="P29" s="77">
        <f>IF(P17=0,"",(P25*P27)/(P22*60))</f>
        <v>0.19333333333333333</v>
      </c>
      <c r="Q29" s="68" t="s">
        <v>51</v>
      </c>
      <c r="R29" s="58">
        <f>IF(R17=0,"",(R25*R27)/(R22*60))</f>
        <v>1.0000000000000002</v>
      </c>
      <c r="S29" s="77">
        <f>IF(S17=0,"",(S25*S27)/(S22*60))</f>
        <v>0.89761904761904765</v>
      </c>
      <c r="T29" s="68" t="s">
        <v>50</v>
      </c>
      <c r="U29" s="58">
        <f>IF(U17=0,"",(U25*U27)/(U22*60))</f>
        <v>1.0000000000000002</v>
      </c>
      <c r="V29" s="77">
        <f>IF(V17=0,"",(V25*V27)/(V22*60))</f>
        <v>0.48333333333333334</v>
      </c>
      <c r="W29" s="68" t="s">
        <v>50</v>
      </c>
      <c r="X29" s="58">
        <f>IF(X17=0,"",(X25*X27)/(X22*60))</f>
        <v>0.99999999999999978</v>
      </c>
      <c r="Y29" s="77">
        <f>IF(Y17=0,"",(Y25*Y27)/(Y22*60))</f>
        <v>0.30757575757575756</v>
      </c>
      <c r="Z29" s="68" t="s">
        <v>50</v>
      </c>
      <c r="AA29" s="58" t="str">
        <f>IF(AA17=0,"",(AA25*AA27)/(AA22*60))</f>
        <v/>
      </c>
      <c r="AB29" s="77" t="str">
        <f>IF(AB17=0,"",(AB25*AB27)/(AB22*60))</f>
        <v/>
      </c>
      <c r="AC29" s="68" t="s">
        <v>50</v>
      </c>
    </row>
    <row r="30" spans="2:29" ht="19.5" customHeight="1" thickBot="1">
      <c r="B30" s="111" t="s">
        <v>39</v>
      </c>
      <c r="C30" s="342" t="s">
        <v>38</v>
      </c>
      <c r="D30" s="343"/>
      <c r="E30" s="113"/>
      <c r="F30" s="59">
        <f>IF(F25=0,"",(F25-F26)/F25)</f>
        <v>0.99</v>
      </c>
      <c r="G30" s="78">
        <f>IF(G25=0,"",(G25-G26)/G25)</f>
        <v>0.98</v>
      </c>
      <c r="H30" s="69" t="s">
        <v>51</v>
      </c>
      <c r="I30" s="59">
        <f>IF(I25=0,"",(I25-I26)/I25)</f>
        <v>0.94736842105263153</v>
      </c>
      <c r="J30" s="78">
        <f>IF(J25=0,"",(J25-J26)/J25)</f>
        <v>0.8571428571428571</v>
      </c>
      <c r="K30" s="69" t="s">
        <v>50</v>
      </c>
      <c r="L30" s="59">
        <f>IF(L25=0,"",(L25-L26)/L25)</f>
        <v>0.94736842105263153</v>
      </c>
      <c r="M30" s="51">
        <f>IF(M25=0,"",(M25-M26)/M25)</f>
        <v>0.90588235294117647</v>
      </c>
      <c r="N30" s="69" t="s">
        <v>50</v>
      </c>
      <c r="O30" s="59">
        <f>IF(O25=0,"",(O25-O26)/O25)</f>
        <v>0.9690721649484535</v>
      </c>
      <c r="P30" s="78">
        <f>IF(P25=0,"",(P25-P26)/P25)</f>
        <v>0.83333333333333337</v>
      </c>
      <c r="Q30" s="69" t="s">
        <v>51</v>
      </c>
      <c r="R30" s="59">
        <f>IF(R25=0,"",(R25-R26)/R25)</f>
        <v>0.96907216494845372</v>
      </c>
      <c r="S30" s="78">
        <f>IF(S25=0,"",(S25-S26)/S25)</f>
        <v>0.9538461538461539</v>
      </c>
      <c r="T30" s="69" t="s">
        <v>51</v>
      </c>
      <c r="U30" s="59">
        <f>IF(U25=0,"",(U25-U26)/U25)</f>
        <v>0.97435897435897434</v>
      </c>
      <c r="V30" s="78">
        <f>IF(V25=0,"",(V25-V26)/V25)</f>
        <v>0.93333333333333335</v>
      </c>
      <c r="W30" s="69" t="s">
        <v>51</v>
      </c>
      <c r="X30" s="59">
        <f>IF(X25=0,"",(X25-X26)/X25)</f>
        <v>0.97435897435897434</v>
      </c>
      <c r="Y30" s="78">
        <f>IF(Y25=0,"",(Y25-Y26)/Y25)</f>
        <v>0.94285714285714284</v>
      </c>
      <c r="Z30" s="69" t="s">
        <v>51</v>
      </c>
      <c r="AA30" s="59" t="str">
        <f>IF(AA25=0,"",(AA25-AA26)/AA25)</f>
        <v/>
      </c>
      <c r="AB30" s="78" t="str">
        <f>IF(AB25=0,"",(AB25-AB26)/AB25)</f>
        <v/>
      </c>
      <c r="AC30" s="69" t="s">
        <v>51</v>
      </c>
    </row>
    <row r="31" spans="2:29" ht="19.5" customHeight="1" thickBot="1">
      <c r="B31" s="112" t="s">
        <v>142</v>
      </c>
      <c r="C31" s="353" t="s">
        <v>40</v>
      </c>
      <c r="D31" s="354"/>
      <c r="E31" s="114"/>
      <c r="F31" s="60">
        <f>IF(OR(F28="",F29="",F30=""),"",F28*F29*F30)</f>
        <v>0.39600000000000002</v>
      </c>
      <c r="G31" s="79">
        <f>IF(OR(G28="",G29="",G30=""),"",G28*G29*G30)</f>
        <v>0.49</v>
      </c>
      <c r="H31" s="89" t="s">
        <v>51</v>
      </c>
      <c r="I31" s="60">
        <f>IF(OR(I28="",I29="",I30=""),"",I28*I29*I30)</f>
        <v>0.35999999999999993</v>
      </c>
      <c r="J31" s="79">
        <f>IF(OR(J28="",J29="",J30=""),"",J28*J29*J30)</f>
        <v>0.19333333333333333</v>
      </c>
      <c r="K31" s="89" t="s">
        <v>50</v>
      </c>
      <c r="L31" s="60">
        <f>IF(OR(L28="",L29="",L30=""),"",L28*L29*L30)</f>
        <v>0.4</v>
      </c>
      <c r="M31" s="52">
        <f>IF(OR(M28="",M29="",M30=""),"",M28*M29*M30)</f>
        <v>0.24811111111111112</v>
      </c>
      <c r="N31" s="89" t="s">
        <v>50</v>
      </c>
      <c r="O31" s="60">
        <f>IF(OR(O28="",O29="",O30=""),"",O28*O29*O30)</f>
        <v>0.46999999999999986</v>
      </c>
      <c r="P31" s="79">
        <f>IF(OR(P28="",P29="",P30=""),"",P28*P29*P30)</f>
        <v>9.6666666666666665E-2</v>
      </c>
      <c r="Q31" s="89" t="s">
        <v>51</v>
      </c>
      <c r="R31" s="60">
        <f>IF(OR(R28="",R29="",R30=""),"",R28*R29*R30)</f>
        <v>0.53714285714285726</v>
      </c>
      <c r="S31" s="79">
        <f>IF(OR(S28="",S29="",S30=""),"",S28*S29*S30)</f>
        <v>0.46102564102564103</v>
      </c>
      <c r="T31" s="89" t="s">
        <v>50</v>
      </c>
      <c r="U31" s="60">
        <f>IF(OR(U28="",U29="",U30=""),"",U28*U29*U30)</f>
        <v>0.63333333333333341</v>
      </c>
      <c r="V31" s="79">
        <f>IF(OR(V28="",V29="",V30=""),"",V28*V29*V30)</f>
        <v>0.33833333333333332</v>
      </c>
      <c r="W31" s="89" t="s">
        <v>50</v>
      </c>
      <c r="X31" s="60">
        <f>IF(OR(X28="",X29="",X30=""),"",X28*X29*X30)</f>
        <v>0.75999999999999979</v>
      </c>
      <c r="Y31" s="79">
        <f>IF(OR(Y28="",Y29="",Y30=""),"",Y28*Y29*Y30)</f>
        <v>0.24538461538461534</v>
      </c>
      <c r="Z31" s="89" t="s">
        <v>50</v>
      </c>
      <c r="AA31" s="60" t="str">
        <f>IF(OR(AA28="",AA29="",AA30=""),"",AA28*AA29*AA30)</f>
        <v/>
      </c>
      <c r="AB31" s="79" t="str">
        <f>IF(OR(AB28="",AB29="",AB30=""),"",AB28*AB29*AB30)</f>
        <v/>
      </c>
      <c r="AC31" s="89" t="s">
        <v>50</v>
      </c>
    </row>
    <row r="32" spans="2:29" ht="58.5" customHeight="1" thickBot="1">
      <c r="B32" s="115"/>
      <c r="C32" s="355" t="s">
        <v>143</v>
      </c>
      <c r="D32" s="355"/>
      <c r="E32" s="355"/>
      <c r="F32" s="436" t="s">
        <v>144</v>
      </c>
      <c r="G32" s="436"/>
      <c r="H32" s="436"/>
      <c r="I32" s="436"/>
      <c r="J32" s="436"/>
      <c r="K32" s="436"/>
      <c r="L32" s="436"/>
      <c r="M32" s="436"/>
      <c r="N32" s="436"/>
      <c r="O32" s="436"/>
      <c r="P32" s="436"/>
      <c r="Q32" s="436"/>
      <c r="R32" s="436"/>
      <c r="S32" s="436"/>
      <c r="T32" s="436"/>
      <c r="U32" s="436"/>
      <c r="V32" s="436"/>
      <c r="W32" s="436"/>
      <c r="X32" s="436"/>
      <c r="Y32" s="436"/>
      <c r="Z32" s="436"/>
      <c r="AA32" s="436"/>
      <c r="AB32" s="436"/>
      <c r="AC32" s="436"/>
    </row>
    <row r="33" spans="2:29" ht="14.25" customHeight="1" thickBot="1">
      <c r="B33" s="11"/>
      <c r="C33" s="9"/>
      <c r="D33" s="9"/>
      <c r="E33" s="10"/>
      <c r="F33" s="12"/>
      <c r="G33" s="12"/>
      <c r="H33" s="13"/>
      <c r="I33" s="12"/>
      <c r="J33" s="12"/>
      <c r="K33" s="13"/>
      <c r="L33" s="12"/>
      <c r="M33" s="12"/>
      <c r="N33" s="13"/>
      <c r="O33" s="12"/>
      <c r="P33" s="12"/>
      <c r="Q33" s="13"/>
      <c r="R33" s="12"/>
      <c r="S33" s="12"/>
      <c r="T33" s="13"/>
      <c r="U33" s="12"/>
      <c r="V33" s="12"/>
      <c r="W33" s="13"/>
      <c r="X33" s="12"/>
      <c r="Y33" s="12"/>
      <c r="Z33" s="13"/>
    </row>
    <row r="34" spans="2:29" s="7" customFormat="1" ht="12.75" customHeight="1">
      <c r="B34" s="356" t="s">
        <v>41</v>
      </c>
      <c r="C34" s="358" t="s">
        <v>138</v>
      </c>
      <c r="D34" s="359"/>
      <c r="E34" s="359"/>
      <c r="F34" s="359"/>
      <c r="G34" s="359"/>
      <c r="H34" s="359"/>
      <c r="I34" s="359"/>
      <c r="J34" s="359"/>
      <c r="K34" s="360"/>
      <c r="L34" s="358" t="s">
        <v>42</v>
      </c>
      <c r="M34" s="359"/>
      <c r="N34" s="359"/>
      <c r="O34" s="359"/>
      <c r="P34" s="359"/>
      <c r="Q34" s="359"/>
      <c r="R34" s="359"/>
      <c r="S34" s="359"/>
      <c r="T34" s="360"/>
      <c r="U34" s="358" t="s">
        <v>43</v>
      </c>
      <c r="V34" s="359"/>
      <c r="W34" s="359"/>
      <c r="X34" s="359"/>
      <c r="Y34" s="359"/>
      <c r="Z34" s="359"/>
      <c r="AA34" s="359"/>
      <c r="AB34" s="360"/>
      <c r="AC34" s="361" t="s">
        <v>146</v>
      </c>
    </row>
    <row r="35" spans="2:29" s="7" customFormat="1" ht="12.75" customHeight="1">
      <c r="B35" s="357"/>
      <c r="C35" s="364" t="s">
        <v>44</v>
      </c>
      <c r="D35" s="382" t="s">
        <v>136</v>
      </c>
      <c r="E35" s="384" t="s">
        <v>137</v>
      </c>
      <c r="F35" s="366" t="s">
        <v>45</v>
      </c>
      <c r="G35" s="367"/>
      <c r="H35" s="368"/>
      <c r="I35" s="385" t="s">
        <v>46</v>
      </c>
      <c r="J35" s="367"/>
      <c r="K35" s="386"/>
      <c r="L35" s="389" t="s">
        <v>47</v>
      </c>
      <c r="M35" s="390"/>
      <c r="N35" s="390"/>
      <c r="O35" s="390"/>
      <c r="P35" s="390"/>
      <c r="Q35" s="391"/>
      <c r="R35" s="392" t="s">
        <v>48</v>
      </c>
      <c r="S35" s="98" t="s">
        <v>44</v>
      </c>
      <c r="T35" s="99" t="s">
        <v>44</v>
      </c>
      <c r="U35" s="366" t="s">
        <v>49</v>
      </c>
      <c r="V35" s="367"/>
      <c r="W35" s="367"/>
      <c r="X35" s="367"/>
      <c r="Y35" s="367"/>
      <c r="Z35" s="367"/>
      <c r="AA35" s="368"/>
      <c r="AB35" s="372" t="s">
        <v>44</v>
      </c>
      <c r="AC35" s="362"/>
    </row>
    <row r="36" spans="2:29" s="7" customFormat="1" ht="12.75" customHeight="1" thickBot="1">
      <c r="B36" s="357"/>
      <c r="C36" s="365"/>
      <c r="D36" s="383"/>
      <c r="E36" s="372"/>
      <c r="F36" s="369"/>
      <c r="G36" s="370"/>
      <c r="H36" s="371"/>
      <c r="I36" s="387"/>
      <c r="J36" s="370"/>
      <c r="K36" s="388"/>
      <c r="L36" s="369"/>
      <c r="M36" s="370"/>
      <c r="N36" s="370"/>
      <c r="O36" s="370"/>
      <c r="P36" s="370"/>
      <c r="Q36" s="371"/>
      <c r="R36" s="393"/>
      <c r="S36" s="37" t="s">
        <v>133</v>
      </c>
      <c r="T36" s="97" t="s">
        <v>139</v>
      </c>
      <c r="U36" s="369"/>
      <c r="V36" s="370"/>
      <c r="W36" s="370"/>
      <c r="X36" s="370"/>
      <c r="Y36" s="370"/>
      <c r="Z36" s="370"/>
      <c r="AA36" s="371"/>
      <c r="AB36" s="373"/>
      <c r="AC36" s="363"/>
    </row>
    <row r="37" spans="2:29" ht="33.75" customHeight="1">
      <c r="B37" s="16">
        <v>1</v>
      </c>
      <c r="C37" s="17">
        <v>40610</v>
      </c>
      <c r="D37" s="92">
        <v>1</v>
      </c>
      <c r="E37" s="21"/>
      <c r="F37" s="446" t="s">
        <v>62</v>
      </c>
      <c r="G37" s="447"/>
      <c r="H37" s="448"/>
      <c r="I37" s="455" t="s">
        <v>63</v>
      </c>
      <c r="J37" s="447"/>
      <c r="K37" s="456"/>
      <c r="L37" s="464" t="s">
        <v>79</v>
      </c>
      <c r="M37" s="465"/>
      <c r="N37" s="465"/>
      <c r="O37" s="465"/>
      <c r="P37" s="465"/>
      <c r="Q37" s="466"/>
      <c r="R37" s="94" t="s">
        <v>64</v>
      </c>
      <c r="S37" s="95"/>
      <c r="T37" s="96">
        <v>40643</v>
      </c>
      <c r="U37" s="446" t="s">
        <v>80</v>
      </c>
      <c r="V37" s="447"/>
      <c r="W37" s="447"/>
      <c r="X37" s="447"/>
      <c r="Y37" s="447"/>
      <c r="Z37" s="447"/>
      <c r="AA37" s="448"/>
      <c r="AB37" s="14">
        <v>40612</v>
      </c>
      <c r="AC37" s="19" t="s">
        <v>52</v>
      </c>
    </row>
    <row r="38" spans="2:29" ht="33.75" customHeight="1">
      <c r="B38" s="15">
        <v>2</v>
      </c>
      <c r="C38" s="18">
        <v>40610</v>
      </c>
      <c r="D38" s="36"/>
      <c r="E38" s="22"/>
      <c r="F38" s="449" t="s">
        <v>66</v>
      </c>
      <c r="G38" s="450"/>
      <c r="H38" s="451"/>
      <c r="I38" s="457" t="s">
        <v>65</v>
      </c>
      <c r="J38" s="450"/>
      <c r="K38" s="458"/>
      <c r="L38" s="449" t="s">
        <v>67</v>
      </c>
      <c r="M38" s="450"/>
      <c r="N38" s="450"/>
      <c r="O38" s="450"/>
      <c r="P38" s="450"/>
      <c r="Q38" s="451"/>
      <c r="R38" s="24" t="s">
        <v>68</v>
      </c>
      <c r="S38" s="90"/>
      <c r="T38" s="8">
        <v>40643</v>
      </c>
      <c r="U38" s="449" t="s">
        <v>121</v>
      </c>
      <c r="V38" s="450"/>
      <c r="W38" s="450"/>
      <c r="X38" s="450"/>
      <c r="Y38" s="450"/>
      <c r="Z38" s="450"/>
      <c r="AA38" s="451"/>
      <c r="AB38" s="8">
        <v>40661</v>
      </c>
      <c r="AC38" s="100" t="s">
        <v>52</v>
      </c>
    </row>
    <row r="39" spans="2:29" ht="33.75" customHeight="1">
      <c r="B39" s="15">
        <v>3</v>
      </c>
      <c r="C39" s="18">
        <v>40610</v>
      </c>
      <c r="D39" s="36"/>
      <c r="E39" s="22"/>
      <c r="F39" s="449" t="s">
        <v>69</v>
      </c>
      <c r="G39" s="450"/>
      <c r="H39" s="451"/>
      <c r="I39" s="457" t="s">
        <v>70</v>
      </c>
      <c r="J39" s="450"/>
      <c r="K39" s="458"/>
      <c r="L39" s="449" t="s">
        <v>71</v>
      </c>
      <c r="M39" s="450"/>
      <c r="N39" s="450"/>
      <c r="O39" s="450"/>
      <c r="P39" s="450"/>
      <c r="Q39" s="451"/>
      <c r="R39" s="24" t="s">
        <v>72</v>
      </c>
      <c r="S39" s="90"/>
      <c r="T39" s="8">
        <v>40643</v>
      </c>
      <c r="U39" s="449" t="s">
        <v>82</v>
      </c>
      <c r="V39" s="450"/>
      <c r="W39" s="450"/>
      <c r="X39" s="450"/>
      <c r="Y39" s="450"/>
      <c r="Z39" s="450"/>
      <c r="AA39" s="451"/>
      <c r="AB39" s="8">
        <v>40648</v>
      </c>
      <c r="AC39" s="20" t="s">
        <v>52</v>
      </c>
    </row>
    <row r="40" spans="2:29" ht="39" customHeight="1">
      <c r="B40" s="15">
        <v>4</v>
      </c>
      <c r="C40" s="18">
        <v>40610</v>
      </c>
      <c r="D40" s="36"/>
      <c r="E40" s="22"/>
      <c r="F40" s="449" t="s">
        <v>73</v>
      </c>
      <c r="G40" s="450"/>
      <c r="H40" s="451"/>
      <c r="I40" s="457" t="s">
        <v>74</v>
      </c>
      <c r="J40" s="450"/>
      <c r="K40" s="458"/>
      <c r="L40" s="449" t="s">
        <v>75</v>
      </c>
      <c r="M40" s="450"/>
      <c r="N40" s="450"/>
      <c r="O40" s="450"/>
      <c r="P40" s="450"/>
      <c r="Q40" s="451"/>
      <c r="R40" s="24" t="s">
        <v>76</v>
      </c>
      <c r="S40" s="90"/>
      <c r="T40" s="8">
        <v>40643</v>
      </c>
      <c r="U40" s="449" t="s">
        <v>83</v>
      </c>
      <c r="V40" s="450"/>
      <c r="W40" s="450"/>
      <c r="X40" s="450"/>
      <c r="Y40" s="450"/>
      <c r="Z40" s="450"/>
      <c r="AA40" s="451"/>
      <c r="AB40" s="8">
        <v>40643</v>
      </c>
      <c r="AC40" s="20" t="s">
        <v>52</v>
      </c>
    </row>
    <row r="41" spans="2:29" ht="39" customHeight="1">
      <c r="B41" s="15">
        <v>5</v>
      </c>
      <c r="C41" s="18">
        <v>40610</v>
      </c>
      <c r="D41" s="36"/>
      <c r="E41" s="22"/>
      <c r="F41" s="449" t="s">
        <v>77</v>
      </c>
      <c r="G41" s="450"/>
      <c r="H41" s="451"/>
      <c r="I41" s="457" t="s">
        <v>78</v>
      </c>
      <c r="J41" s="450"/>
      <c r="K41" s="458"/>
      <c r="L41" s="449" t="s">
        <v>79</v>
      </c>
      <c r="M41" s="450"/>
      <c r="N41" s="450"/>
      <c r="O41" s="450"/>
      <c r="P41" s="450"/>
      <c r="Q41" s="451"/>
      <c r="R41" s="24" t="s">
        <v>64</v>
      </c>
      <c r="S41" s="90"/>
      <c r="T41" s="8">
        <v>40643</v>
      </c>
      <c r="U41" s="449" t="s">
        <v>81</v>
      </c>
      <c r="V41" s="450"/>
      <c r="W41" s="450"/>
      <c r="X41" s="450"/>
      <c r="Y41" s="450"/>
      <c r="Z41" s="450"/>
      <c r="AA41" s="451"/>
      <c r="AB41" s="8">
        <v>40618</v>
      </c>
      <c r="AC41" s="20" t="s">
        <v>52</v>
      </c>
    </row>
    <row r="42" spans="2:29" ht="39" customHeight="1">
      <c r="B42" s="15">
        <v>6</v>
      </c>
      <c r="C42" s="18">
        <v>40679</v>
      </c>
      <c r="D42" s="36"/>
      <c r="E42" s="22"/>
      <c r="F42" s="449" t="s">
        <v>84</v>
      </c>
      <c r="G42" s="450"/>
      <c r="H42" s="451"/>
      <c r="I42" s="457" t="s">
        <v>85</v>
      </c>
      <c r="J42" s="450"/>
      <c r="K42" s="458"/>
      <c r="L42" s="449" t="s">
        <v>86</v>
      </c>
      <c r="M42" s="450"/>
      <c r="N42" s="450"/>
      <c r="O42" s="450"/>
      <c r="P42" s="450"/>
      <c r="Q42" s="451"/>
      <c r="R42" s="24" t="s">
        <v>87</v>
      </c>
      <c r="S42" s="90"/>
      <c r="T42" s="8">
        <v>40707</v>
      </c>
      <c r="U42" s="449" t="s">
        <v>104</v>
      </c>
      <c r="V42" s="450"/>
      <c r="W42" s="450"/>
      <c r="X42" s="450"/>
      <c r="Y42" s="450"/>
      <c r="Z42" s="450"/>
      <c r="AA42" s="451"/>
      <c r="AB42" s="8">
        <v>40704</v>
      </c>
      <c r="AC42" s="20" t="s">
        <v>52</v>
      </c>
    </row>
    <row r="43" spans="2:29" ht="39" customHeight="1">
      <c r="B43" s="15">
        <v>7</v>
      </c>
      <c r="C43" s="18">
        <v>40679</v>
      </c>
      <c r="D43" s="36"/>
      <c r="E43" s="22"/>
      <c r="F43" s="449" t="s">
        <v>88</v>
      </c>
      <c r="G43" s="450"/>
      <c r="H43" s="451"/>
      <c r="I43" s="457" t="s">
        <v>89</v>
      </c>
      <c r="J43" s="450"/>
      <c r="K43" s="458"/>
      <c r="L43" s="449" t="s">
        <v>90</v>
      </c>
      <c r="M43" s="450"/>
      <c r="N43" s="450"/>
      <c r="O43" s="450"/>
      <c r="P43" s="450"/>
      <c r="Q43" s="451"/>
      <c r="R43" s="24" t="s">
        <v>91</v>
      </c>
      <c r="S43" s="90"/>
      <c r="T43" s="8">
        <v>40707</v>
      </c>
      <c r="U43" s="449" t="s">
        <v>103</v>
      </c>
      <c r="V43" s="450"/>
      <c r="W43" s="450"/>
      <c r="X43" s="450"/>
      <c r="Y43" s="450"/>
      <c r="Z43" s="450"/>
      <c r="AA43" s="451"/>
      <c r="AB43" s="8">
        <v>40704</v>
      </c>
      <c r="AC43" s="20" t="s">
        <v>52</v>
      </c>
    </row>
    <row r="44" spans="2:29" ht="39" customHeight="1">
      <c r="B44" s="15">
        <v>8</v>
      </c>
      <c r="C44" s="34">
        <v>40679</v>
      </c>
      <c r="D44" s="36"/>
      <c r="E44" s="35"/>
      <c r="F44" s="449" t="s">
        <v>93</v>
      </c>
      <c r="G44" s="450"/>
      <c r="H44" s="451"/>
      <c r="I44" s="457" t="s">
        <v>94</v>
      </c>
      <c r="J44" s="450"/>
      <c r="K44" s="458"/>
      <c r="L44" s="449" t="s">
        <v>95</v>
      </c>
      <c r="M44" s="450"/>
      <c r="N44" s="450"/>
      <c r="O44" s="450"/>
      <c r="P44" s="450"/>
      <c r="Q44" s="451"/>
      <c r="R44" s="24" t="s">
        <v>96</v>
      </c>
      <c r="S44" s="90"/>
      <c r="T44" s="8">
        <v>40770</v>
      </c>
      <c r="U44" s="449" t="s">
        <v>120</v>
      </c>
      <c r="V44" s="450"/>
      <c r="W44" s="450"/>
      <c r="X44" s="450"/>
      <c r="Y44" s="450"/>
      <c r="Z44" s="450"/>
      <c r="AA44" s="451"/>
      <c r="AB44" s="8">
        <v>40745</v>
      </c>
      <c r="AC44" s="20" t="s">
        <v>52</v>
      </c>
    </row>
    <row r="45" spans="2:29" ht="39" customHeight="1">
      <c r="B45" s="15">
        <v>9</v>
      </c>
      <c r="C45" s="34">
        <v>40679</v>
      </c>
      <c r="D45" s="36"/>
      <c r="E45" s="35"/>
      <c r="F45" s="449" t="s">
        <v>97</v>
      </c>
      <c r="G45" s="450"/>
      <c r="H45" s="451"/>
      <c r="I45" s="457" t="s">
        <v>92</v>
      </c>
      <c r="J45" s="450"/>
      <c r="K45" s="458"/>
      <c r="L45" s="449" t="s">
        <v>98</v>
      </c>
      <c r="M45" s="450"/>
      <c r="N45" s="450"/>
      <c r="O45" s="450"/>
      <c r="P45" s="450"/>
      <c r="Q45" s="451"/>
      <c r="R45" s="24" t="s">
        <v>64</v>
      </c>
      <c r="S45" s="90"/>
      <c r="T45" s="8">
        <v>40707</v>
      </c>
      <c r="U45" s="449" t="s">
        <v>105</v>
      </c>
      <c r="V45" s="450"/>
      <c r="W45" s="450"/>
      <c r="X45" s="450"/>
      <c r="Y45" s="450"/>
      <c r="Z45" s="450"/>
      <c r="AA45" s="451"/>
      <c r="AB45" s="8">
        <v>40714</v>
      </c>
      <c r="AC45" s="20" t="s">
        <v>52</v>
      </c>
    </row>
    <row r="46" spans="2:29" ht="39" customHeight="1">
      <c r="B46" s="15">
        <v>10</v>
      </c>
      <c r="C46" s="34">
        <v>40679</v>
      </c>
      <c r="D46" s="36"/>
      <c r="E46" s="35"/>
      <c r="F46" s="449" t="s">
        <v>99</v>
      </c>
      <c r="G46" s="450"/>
      <c r="H46" s="451"/>
      <c r="I46" s="457" t="s">
        <v>100</v>
      </c>
      <c r="J46" s="450"/>
      <c r="K46" s="458"/>
      <c r="L46" s="449" t="s">
        <v>101</v>
      </c>
      <c r="M46" s="450"/>
      <c r="N46" s="450"/>
      <c r="O46" s="450"/>
      <c r="P46" s="450"/>
      <c r="Q46" s="451"/>
      <c r="R46" s="24" t="s">
        <v>102</v>
      </c>
      <c r="S46" s="90"/>
      <c r="T46" s="8">
        <v>40707</v>
      </c>
      <c r="U46" s="449" t="s">
        <v>119</v>
      </c>
      <c r="V46" s="450"/>
      <c r="W46" s="450"/>
      <c r="X46" s="450"/>
      <c r="Y46" s="450"/>
      <c r="Z46" s="450"/>
      <c r="AA46" s="451"/>
      <c r="AB46" s="8">
        <v>40707</v>
      </c>
      <c r="AC46" s="20" t="s">
        <v>52</v>
      </c>
    </row>
    <row r="47" spans="2:29" ht="39" customHeight="1">
      <c r="B47" s="15">
        <v>11</v>
      </c>
      <c r="C47" s="34">
        <v>40722</v>
      </c>
      <c r="D47" s="36"/>
      <c r="E47" s="35"/>
      <c r="F47" s="449" t="s">
        <v>107</v>
      </c>
      <c r="G47" s="450"/>
      <c r="H47" s="451"/>
      <c r="I47" s="457" t="s">
        <v>108</v>
      </c>
      <c r="J47" s="450"/>
      <c r="K47" s="458"/>
      <c r="L47" s="449" t="s">
        <v>109</v>
      </c>
      <c r="M47" s="450"/>
      <c r="N47" s="450"/>
      <c r="O47" s="450"/>
      <c r="P47" s="450"/>
      <c r="Q47" s="451"/>
      <c r="R47" s="24" t="s">
        <v>110</v>
      </c>
      <c r="S47" s="90"/>
      <c r="T47" s="8">
        <v>40723</v>
      </c>
      <c r="U47" s="449" t="s">
        <v>111</v>
      </c>
      <c r="V47" s="450"/>
      <c r="W47" s="450"/>
      <c r="X47" s="450"/>
      <c r="Y47" s="450"/>
      <c r="Z47" s="450"/>
      <c r="AA47" s="451"/>
      <c r="AB47" s="8">
        <v>40736</v>
      </c>
      <c r="AC47" s="20" t="s">
        <v>52</v>
      </c>
    </row>
    <row r="48" spans="2:29" ht="39" customHeight="1">
      <c r="B48" s="15">
        <v>12</v>
      </c>
      <c r="C48" s="34">
        <v>40722</v>
      </c>
      <c r="D48" s="36"/>
      <c r="E48" s="35"/>
      <c r="F48" s="449" t="s">
        <v>113</v>
      </c>
      <c r="G48" s="450"/>
      <c r="H48" s="451"/>
      <c r="I48" s="457" t="s">
        <v>112</v>
      </c>
      <c r="J48" s="450"/>
      <c r="K48" s="458"/>
      <c r="L48" s="449" t="s">
        <v>114</v>
      </c>
      <c r="M48" s="450"/>
      <c r="N48" s="450"/>
      <c r="O48" s="450"/>
      <c r="P48" s="450"/>
      <c r="Q48" s="451"/>
      <c r="R48" s="24" t="s">
        <v>91</v>
      </c>
      <c r="S48" s="90"/>
      <c r="T48" s="8">
        <v>40816</v>
      </c>
      <c r="U48" s="449"/>
      <c r="V48" s="450"/>
      <c r="W48" s="450"/>
      <c r="X48" s="450"/>
      <c r="Y48" s="450"/>
      <c r="Z48" s="450"/>
      <c r="AA48" s="451"/>
      <c r="AB48" s="8"/>
      <c r="AC48" s="20"/>
    </row>
    <row r="49" spans="2:29" ht="39" customHeight="1">
      <c r="B49" s="15">
        <v>13</v>
      </c>
      <c r="C49" s="34">
        <v>40722</v>
      </c>
      <c r="D49" s="36"/>
      <c r="E49" s="35"/>
      <c r="F49" s="449" t="s">
        <v>115</v>
      </c>
      <c r="G49" s="450"/>
      <c r="H49" s="451"/>
      <c r="I49" s="457" t="s">
        <v>116</v>
      </c>
      <c r="J49" s="450"/>
      <c r="K49" s="458"/>
      <c r="L49" s="449" t="s">
        <v>117</v>
      </c>
      <c r="M49" s="450"/>
      <c r="N49" s="450"/>
      <c r="O49" s="450"/>
      <c r="P49" s="450"/>
      <c r="Q49" s="451"/>
      <c r="R49" s="24" t="s">
        <v>68</v>
      </c>
      <c r="S49" s="90"/>
      <c r="T49" s="8">
        <v>40751</v>
      </c>
      <c r="U49" s="449" t="s">
        <v>122</v>
      </c>
      <c r="V49" s="450"/>
      <c r="W49" s="450"/>
      <c r="X49" s="450"/>
      <c r="Y49" s="450"/>
      <c r="Z49" s="450"/>
      <c r="AA49" s="451"/>
      <c r="AB49" s="8">
        <v>40751</v>
      </c>
      <c r="AC49" s="20" t="s">
        <v>52</v>
      </c>
    </row>
    <row r="50" spans="2:29" ht="39" customHeight="1">
      <c r="B50" s="15">
        <v>14</v>
      </c>
      <c r="C50" s="34">
        <v>40722</v>
      </c>
      <c r="D50" s="36"/>
      <c r="E50" s="35"/>
      <c r="F50" s="449" t="s">
        <v>93</v>
      </c>
      <c r="G50" s="450"/>
      <c r="H50" s="451"/>
      <c r="I50" s="457" t="s">
        <v>65</v>
      </c>
      <c r="J50" s="450"/>
      <c r="K50" s="458"/>
      <c r="L50" s="449" t="s">
        <v>118</v>
      </c>
      <c r="M50" s="450"/>
      <c r="N50" s="450"/>
      <c r="O50" s="450"/>
      <c r="P50" s="450"/>
      <c r="Q50" s="451"/>
      <c r="R50" s="24" t="s">
        <v>96</v>
      </c>
      <c r="S50" s="90"/>
      <c r="T50" s="8">
        <v>40744</v>
      </c>
      <c r="U50" s="449" t="s">
        <v>123</v>
      </c>
      <c r="V50" s="450"/>
      <c r="W50" s="450"/>
      <c r="X50" s="450"/>
      <c r="Y50" s="450"/>
      <c r="Z50" s="450"/>
      <c r="AA50" s="451"/>
      <c r="AB50" s="8">
        <v>40751</v>
      </c>
      <c r="AC50" s="20" t="s">
        <v>52</v>
      </c>
    </row>
    <row r="51" spans="2:29" ht="33.75" customHeight="1" thickBot="1">
      <c r="B51" s="15"/>
      <c r="C51" s="34"/>
      <c r="D51" s="93"/>
      <c r="E51" s="35"/>
      <c r="F51" s="459"/>
      <c r="G51" s="460"/>
      <c r="H51" s="461"/>
      <c r="I51" s="462"/>
      <c r="J51" s="460"/>
      <c r="K51" s="463"/>
      <c r="L51" s="459"/>
      <c r="M51" s="460"/>
      <c r="N51" s="460"/>
      <c r="O51" s="460"/>
      <c r="P51" s="460"/>
      <c r="Q51" s="461"/>
      <c r="R51" s="24"/>
      <c r="S51" s="91"/>
      <c r="T51" s="8"/>
      <c r="U51" s="459"/>
      <c r="V51" s="460"/>
      <c r="W51" s="460"/>
      <c r="X51" s="460"/>
      <c r="Y51" s="460"/>
      <c r="Z51" s="460"/>
      <c r="AA51" s="461"/>
      <c r="AB51" s="8"/>
      <c r="AC51" s="101"/>
    </row>
    <row r="52" spans="2:29" ht="33.75" customHeight="1">
      <c r="B52" s="26"/>
      <c r="C52" s="27"/>
      <c r="D52" s="28"/>
      <c r="E52" s="26"/>
      <c r="F52" s="26"/>
      <c r="G52" s="29"/>
      <c r="H52" s="25"/>
      <c r="I52" s="25"/>
      <c r="J52" s="25"/>
      <c r="K52" s="30"/>
      <c r="L52" s="399"/>
      <c r="M52" s="399"/>
      <c r="N52" s="399"/>
      <c r="O52" s="399"/>
      <c r="P52" s="399"/>
      <c r="Q52" s="399"/>
      <c r="R52" s="25"/>
      <c r="S52" s="25"/>
      <c r="T52" s="25"/>
      <c r="U52" s="25"/>
      <c r="V52" s="25"/>
      <c r="W52" s="25"/>
      <c r="X52" s="25"/>
      <c r="Y52" s="25"/>
      <c r="Z52" s="25"/>
      <c r="AA52" s="31"/>
      <c r="AB52" s="32"/>
    </row>
  </sheetData>
  <dataConsolidate/>
  <mergeCells count="142">
    <mergeCell ref="X11:Z11"/>
    <mergeCell ref="AA11:AC11"/>
    <mergeCell ref="X12:Z12"/>
    <mergeCell ref="F10:H10"/>
    <mergeCell ref="I9:K9"/>
    <mergeCell ref="L9:N9"/>
    <mergeCell ref="O9:Q9"/>
    <mergeCell ref="R9:T9"/>
    <mergeCell ref="C3:D3"/>
    <mergeCell ref="C5:D5"/>
    <mergeCell ref="C6:D6"/>
    <mergeCell ref="C7:D7"/>
    <mergeCell ref="C8:D8"/>
    <mergeCell ref="F11:H11"/>
    <mergeCell ref="I11:K11"/>
    <mergeCell ref="L11:N11"/>
    <mergeCell ref="O11:Q11"/>
    <mergeCell ref="U9:W9"/>
    <mergeCell ref="X9:Z9"/>
    <mergeCell ref="AA9:AC9"/>
    <mergeCell ref="X10:Z10"/>
    <mergeCell ref="L12:N12"/>
    <mergeCell ref="O12:Q12"/>
    <mergeCell ref="AA10:AC10"/>
    <mergeCell ref="U51:AA51"/>
    <mergeCell ref="U34:AB34"/>
    <mergeCell ref="U35:AA36"/>
    <mergeCell ref="AB35:AB36"/>
    <mergeCell ref="U37:AA37"/>
    <mergeCell ref="R32:T32"/>
    <mergeCell ref="U32:W32"/>
    <mergeCell ref="X32:Z32"/>
    <mergeCell ref="AA32:AC32"/>
    <mergeCell ref="U49:AA49"/>
    <mergeCell ref="U50:AA50"/>
    <mergeCell ref="U47:AA47"/>
    <mergeCell ref="U48:AA48"/>
    <mergeCell ref="U38:AA38"/>
    <mergeCell ref="U39:AA39"/>
    <mergeCell ref="U40:AA40"/>
    <mergeCell ref="U41:AA41"/>
    <mergeCell ref="U42:AA42"/>
    <mergeCell ref="U43:AA43"/>
    <mergeCell ref="U44:AA44"/>
    <mergeCell ref="U45:AA45"/>
    <mergeCell ref="U46:AA46"/>
    <mergeCell ref="AC34:AC36"/>
    <mergeCell ref="L46:Q46"/>
    <mergeCell ref="L47:Q47"/>
    <mergeCell ref="L48:Q48"/>
    <mergeCell ref="L49:Q49"/>
    <mergeCell ref="L50:Q50"/>
    <mergeCell ref="L52:Q52"/>
    <mergeCell ref="L51:Q51"/>
    <mergeCell ref="L34:T34"/>
    <mergeCell ref="L35:Q36"/>
    <mergeCell ref="L37:Q37"/>
    <mergeCell ref="L38:Q38"/>
    <mergeCell ref="L39:Q39"/>
    <mergeCell ref="L40:Q40"/>
    <mergeCell ref="L41:Q41"/>
    <mergeCell ref="L42:Q42"/>
    <mergeCell ref="L43:Q43"/>
    <mergeCell ref="R35:R36"/>
    <mergeCell ref="L44:Q44"/>
    <mergeCell ref="L45:Q45"/>
    <mergeCell ref="F45:H45"/>
    <mergeCell ref="F46:H46"/>
    <mergeCell ref="F47:H47"/>
    <mergeCell ref="F48:H48"/>
    <mergeCell ref="F49:H49"/>
    <mergeCell ref="F50:H50"/>
    <mergeCell ref="F51:H51"/>
    <mergeCell ref="I51:K51"/>
    <mergeCell ref="F44:H44"/>
    <mergeCell ref="I44:K44"/>
    <mergeCell ref="I45:K45"/>
    <mergeCell ref="I46:K46"/>
    <mergeCell ref="I47:K47"/>
    <mergeCell ref="I48:K48"/>
    <mergeCell ref="I49:K49"/>
    <mergeCell ref="I50:K50"/>
    <mergeCell ref="F35:H36"/>
    <mergeCell ref="F37:H37"/>
    <mergeCell ref="F38:H38"/>
    <mergeCell ref="F39:H39"/>
    <mergeCell ref="F40:H40"/>
    <mergeCell ref="F41:H41"/>
    <mergeCell ref="F42:H42"/>
    <mergeCell ref="F43:H43"/>
    <mergeCell ref="F9:H9"/>
    <mergeCell ref="C34:K34"/>
    <mergeCell ref="D35:D36"/>
    <mergeCell ref="I35:K36"/>
    <mergeCell ref="I37:K37"/>
    <mergeCell ref="I38:K38"/>
    <mergeCell ref="I39:K39"/>
    <mergeCell ref="I40:K40"/>
    <mergeCell ref="I41:K41"/>
    <mergeCell ref="I42:K42"/>
    <mergeCell ref="I43:K43"/>
    <mergeCell ref="C32:E32"/>
    <mergeCell ref="C16:E16"/>
    <mergeCell ref="C21:D21"/>
    <mergeCell ref="R10:T10"/>
    <mergeCell ref="U10:W10"/>
    <mergeCell ref="L10:N10"/>
    <mergeCell ref="O10:Q10"/>
    <mergeCell ref="C30:D30"/>
    <mergeCell ref="C31:D31"/>
    <mergeCell ref="I10:K10"/>
    <mergeCell ref="C23:D23"/>
    <mergeCell ref="C20:D20"/>
    <mergeCell ref="U12:W12"/>
    <mergeCell ref="F12:H12"/>
    <mergeCell ref="I12:K12"/>
    <mergeCell ref="R11:T11"/>
    <mergeCell ref="U11:W11"/>
    <mergeCell ref="B34:B36"/>
    <mergeCell ref="R12:T12"/>
    <mergeCell ref="C14:E14"/>
    <mergeCell ref="C15:E15"/>
    <mergeCell ref="C11:E11"/>
    <mergeCell ref="C22:D22"/>
    <mergeCell ref="C25:D25"/>
    <mergeCell ref="C26:D26"/>
    <mergeCell ref="C27:D27"/>
    <mergeCell ref="C28:D28"/>
    <mergeCell ref="C29:D29"/>
    <mergeCell ref="E35:E36"/>
    <mergeCell ref="C19:D19"/>
    <mergeCell ref="C35:C36"/>
    <mergeCell ref="C24:D24"/>
    <mergeCell ref="B10:B16"/>
    <mergeCell ref="C10:E10"/>
    <mergeCell ref="C12:E12"/>
    <mergeCell ref="C17:D17"/>
    <mergeCell ref="C18:D18"/>
    <mergeCell ref="F32:H32"/>
    <mergeCell ref="I32:K32"/>
    <mergeCell ref="L32:N32"/>
    <mergeCell ref="O32:Q32"/>
  </mergeCells>
  <phoneticPr fontId="4" type="noConversion"/>
  <dataValidations disablePrompts="1" xWindow="844" yWindow="537" count="2">
    <dataValidation type="list" allowBlank="1" showInputMessage="1" showErrorMessage="1" promptTitle="Legend:" prompt="_x000a_Drag this box out of the way if it is interfering._x000a__x000a_ ● - Actual result meets or exceeds the Event Plan_x000a_▲ - Concern with Actual result_x000a_ X - Major concern with Actual result." sqref="H33 AC11 AC14:AC32 W11 W14:W33 T11 T14:T33 Z11 Z14:Z33 K11 K14:K33 Q11 Q14:Q33 N11 N14:N33 H11 H14:H31">
      <formula1>"●,▲,X"</formula1>
    </dataValidation>
    <dataValidation allowBlank="1" showInputMessage="1" showErrorMessage="1" promptTitle="Hi" prompt="_x000a_T1 or T2" sqref="F16 I16 L16 O16 R16 U16"/>
  </dataValidations>
  <printOptions horizontalCentered="1" verticalCentered="1"/>
  <pageMargins left="0.2" right="0" top="0" bottom="0.42" header="0.24" footer="0.19"/>
  <pageSetup scale="44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4</xdr:col>
                <xdr:colOff>161925</xdr:colOff>
                <xdr:row>27</xdr:row>
                <xdr:rowOff>238125</xdr:rowOff>
              </from>
              <to>
                <xdr:col>4</xdr:col>
                <xdr:colOff>533400</xdr:colOff>
                <xdr:row>28</xdr:row>
                <xdr:rowOff>228600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>
              <from>
                <xdr:col>4</xdr:col>
                <xdr:colOff>142875</xdr:colOff>
                <xdr:row>27</xdr:row>
                <xdr:rowOff>47625</xdr:rowOff>
              </from>
              <to>
                <xdr:col>4</xdr:col>
                <xdr:colOff>561975</xdr:colOff>
                <xdr:row>27</xdr:row>
                <xdr:rowOff>209550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31" r:id="rId8">
          <objectPr defaultSize="0" autoPict="0" r:id="rId9">
            <anchor moveWithCells="1">
              <from>
                <xdr:col>4</xdr:col>
                <xdr:colOff>171450</xdr:colOff>
                <xdr:row>29</xdr:row>
                <xdr:rowOff>0</xdr:rowOff>
              </from>
              <to>
                <xdr:col>4</xdr:col>
                <xdr:colOff>533400</xdr:colOff>
                <xdr:row>29</xdr:row>
                <xdr:rowOff>228600</xdr:rowOff>
              </to>
            </anchor>
          </objectPr>
        </oleObject>
      </mc:Choice>
      <mc:Fallback>
        <oleObject progId="Equation.3" shapeId="1031" r:id="rId8"/>
      </mc:Fallback>
    </mc:AlternateContent>
    <mc:AlternateContent xmlns:mc="http://schemas.openxmlformats.org/markup-compatibility/2006">
      <mc:Choice Requires="x14">
        <oleObject progId="Equation.3" shapeId="1034" r:id="rId10">
          <objectPr defaultSize="0" autoPict="0" r:id="rId11">
            <anchor moveWithCells="1">
              <from>
                <xdr:col>4</xdr:col>
                <xdr:colOff>28575</xdr:colOff>
                <xdr:row>30</xdr:row>
                <xdr:rowOff>47625</xdr:rowOff>
              </from>
              <to>
                <xdr:col>4</xdr:col>
                <xdr:colOff>676275</xdr:colOff>
                <xdr:row>30</xdr:row>
                <xdr:rowOff>209550</xdr:rowOff>
              </to>
            </anchor>
          </objectPr>
        </oleObject>
      </mc:Choice>
      <mc:Fallback>
        <oleObject progId="Equation.3" shapeId="1034" r:id="rId10"/>
      </mc:Fallback>
    </mc:AlternateContent>
    <mc:AlternateContent xmlns:mc="http://schemas.openxmlformats.org/markup-compatibility/2006">
      <mc:Choice Requires="x14">
        <oleObject progId="Equation.3" shapeId="1035" r:id="rId12">
          <objectPr defaultSize="0" autoPict="0" r:id="rId13">
            <anchor moveWithCells="1">
              <from>
                <xdr:col>4</xdr:col>
                <xdr:colOff>133350</xdr:colOff>
                <xdr:row>23</xdr:row>
                <xdr:rowOff>9525</xdr:rowOff>
              </from>
              <to>
                <xdr:col>4</xdr:col>
                <xdr:colOff>571500</xdr:colOff>
                <xdr:row>24</xdr:row>
                <xdr:rowOff>9525</xdr:rowOff>
              </to>
            </anchor>
          </objectPr>
        </oleObject>
      </mc:Choice>
      <mc:Fallback>
        <oleObject progId="Equation.3" shapeId="1035" r:id="rId12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91EA9B1F69B04D8109EBB207537F04" ma:contentTypeVersion="0" ma:contentTypeDescription="Create a new document." ma:contentTypeScope="" ma:versionID="e54c93ef8f2dfa8d7e25a1a3a60c760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B09991-E83D-418F-B1F1-0BB5CD5103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5621B0-E122-47E6-8C13-E886E1537AEB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9CD5466-F526-47F1-B316-D23EE2A70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Trial Conditions</vt:lpstr>
      <vt:lpstr>Trial Results</vt:lpstr>
      <vt:lpstr>Conditions Example</vt:lpstr>
      <vt:lpstr>Results Example</vt:lpstr>
      <vt:lpstr>'Conditions Example'!Print_Area</vt:lpstr>
      <vt:lpstr>'Results Example'!Print_Area</vt:lpstr>
      <vt:lpstr>'Trial Results'!Print_Area</vt:lpstr>
    </vt:vector>
  </TitlesOfParts>
  <Company>Keihin AirCon 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boriddle</dc:creator>
  <cp:lastModifiedBy>Shawn Sullivan</cp:lastModifiedBy>
  <cp:lastPrinted>2014-11-10T16:54:38Z</cp:lastPrinted>
  <dcterms:created xsi:type="dcterms:W3CDTF">2008-07-07T21:33:51Z</dcterms:created>
  <dcterms:modified xsi:type="dcterms:W3CDTF">2016-11-15T18:55:35Z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0x010100C191EA9B1F69B04D8109EBB207537F04</vt:lpwstr>
  </property>
</Properties>
</file>